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mc:AlternateContent xmlns:mc="http://schemas.openxmlformats.org/markup-compatibility/2006">
    <mc:Choice Requires="x15">
      <x15ac:absPath xmlns:x15ac="http://schemas.microsoft.com/office/spreadsheetml/2010/11/ac" url="https://hawaiioimt.sharepoint.com/teams/DLNRClimateReadyHISupersVISTAs-NEWGrantstoprojectsbridge/Shared Documents/NEW Grants to projects bridge/"/>
    </mc:Choice>
  </mc:AlternateContent>
  <xr:revisionPtr revIDLastSave="353" documentId="8_{AB68A325-F9D0-414D-8075-9A48984E9FE7}" xr6:coauthVersionLast="47" xr6:coauthVersionMax="47" xr10:uidLastSave="{0EF634A3-EE42-4640-929C-E30703F81B00}"/>
  <bookViews>
    <workbookView xWindow="2985" yWindow="-14070" windowWidth="21675" windowHeight="12345" xr2:uid="{00000000-000D-0000-FFFF-FFFF00000000}"/>
  </bookViews>
  <sheets>
    <sheet name="Community Local Grants " sheetId="3" r:id="rId1"/>
    <sheet name="Federal Grants" sheetId="2" r:id="rId2"/>
  </sheets>
  <definedNames>
    <definedName name="_xlnm._FilterDatabase" localSheetId="0" hidden="1">'Community Local Grants '!$A$4:$J$4</definedName>
    <definedName name="_xlnm._FilterDatabase" localSheetId="1">'Federal Grants'!$A$4:$I$4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HDrmB+HwuRIZA2gk/rCX50CY9pw=="/>
    </ext>
  </extLst>
</workbook>
</file>

<file path=xl/calcChain.xml><?xml version="1.0" encoding="utf-8"?>
<calcChain xmlns="http://schemas.openxmlformats.org/spreadsheetml/2006/main">
  <c r="C10" i="3" l="1"/>
  <c r="C39" i="3"/>
  <c r="C38" i="3"/>
  <c r="C36" i="3"/>
  <c r="C34" i="3"/>
  <c r="C32" i="3"/>
  <c r="C29" i="3"/>
  <c r="C28" i="3"/>
  <c r="C27" i="3"/>
  <c r="C26" i="3"/>
  <c r="C25" i="3"/>
  <c r="C22" i="3"/>
  <c r="C19" i="3"/>
  <c r="C18" i="3"/>
  <c r="C17" i="3"/>
  <c r="C16" i="3"/>
  <c r="C15" i="3"/>
  <c r="C14" i="3"/>
  <c r="C7" i="3"/>
</calcChain>
</file>

<file path=xl/sharedStrings.xml><?xml version="1.0" encoding="utf-8"?>
<sst xmlns="http://schemas.openxmlformats.org/spreadsheetml/2006/main" count="387" uniqueCount="352">
  <si>
    <t>Grants to Projects Bridge: Community Local Grants</t>
  </si>
  <si>
    <t>Grants to Projects Bridge Homepage</t>
  </si>
  <si>
    <t>Open Date</t>
  </si>
  <si>
    <t>Close Date</t>
  </si>
  <si>
    <t>Event / Grant Homepage</t>
  </si>
  <si>
    <t>Description</t>
  </si>
  <si>
    <t>Grant Source</t>
  </si>
  <si>
    <t>Average Award Amount</t>
  </si>
  <si>
    <t>Application Info</t>
  </si>
  <si>
    <t>Notes</t>
  </si>
  <si>
    <t>Contact Info</t>
  </si>
  <si>
    <t>Email</t>
  </si>
  <si>
    <t>Spring/Fall</t>
  </si>
  <si>
    <t>Kaiser Permanente Grants</t>
  </si>
  <si>
    <t>Community "health equity" grants, education, improve accessibility,Medicaid and Charity care programs</t>
  </si>
  <si>
    <t>non-profit community</t>
  </si>
  <si>
    <t>$15,000-$200k, Project Previous Example/Info</t>
  </si>
  <si>
    <t xml:space="preserve">Submit LOI </t>
  </si>
  <si>
    <t>Community Needs Health Assessment</t>
  </si>
  <si>
    <t>Laura Lott 
Ph: 808-432-5916</t>
  </si>
  <si>
    <t>AARP Community Challenge Grant</t>
  </si>
  <si>
    <t>"Quick action" grant program, i.e.: improve housing, transportation, public space, technology ("smart cities"), civic engagement</t>
  </si>
  <si>
    <t>AARP-American Assoc. of Retired Persons (non-profit) Organization</t>
  </si>
  <si>
    <t>Award/Grant amount and Project Info</t>
  </si>
  <si>
    <t>AARP Apply Online</t>
  </si>
  <si>
    <t>Previous AARP Projects</t>
  </si>
  <si>
    <t>mailto:communitychallenge@aarp.org</t>
  </si>
  <si>
    <t>open annually</t>
  </si>
  <si>
    <t>Youth education and advocacy, childhood poverty, climate change mitigation, protection of ecosystems</t>
  </si>
  <si>
    <t>non-profit community and scholarship grants</t>
  </si>
  <si>
    <t xml:space="preserve">$7,000 to $50,000k (unrestricted funds), Active Grants 2021 </t>
  </si>
  <si>
    <t>The Healy Foundation Grant Portal</t>
  </si>
  <si>
    <t>Accept "LOI's" yearly for grants and scholarships (only in Hawaii and Oregon),</t>
  </si>
  <si>
    <t>mailto:sgeary@billhealyfoundation.org</t>
  </si>
  <si>
    <t>CHANGE Grants</t>
  </si>
  <si>
    <t>Community focused equitable solutions</t>
  </si>
  <si>
    <t>$50,000k per non-profit organization, (Ex: Grants &amp; Scholoarships-Open Applications)</t>
  </si>
  <si>
    <t>RFP CHANGE Grants Info</t>
  </si>
  <si>
    <t>Non-Profit Gateway (start application)</t>
  </si>
  <si>
    <t>mailto:changegrants@hcf-hawaii.org</t>
  </si>
  <si>
    <t>Hawaii Pacific Health</t>
  </si>
  <si>
    <t>corporate and foundation giving to serve local communities</t>
  </si>
  <si>
    <t>organization/ foundation gifting</t>
  </si>
  <si>
    <t>$100,000k (matching funds), Campaign Projects 2020</t>
  </si>
  <si>
    <t>HPH Fundraising Application/Guidelines</t>
  </si>
  <si>
    <t>Fundraising Tool Kit</t>
  </si>
  <si>
    <t>mailto:amanda.price@hawaiipacifichealth.org</t>
  </si>
  <si>
    <t>February 1, 2021(Apr-May) and August 1, 2021 (Oct-Nov)</t>
  </si>
  <si>
    <t>community youth, education, Hawaiian cultural/arts scholarships</t>
  </si>
  <si>
    <t>$20,000k-100,000k, Current/past projects</t>
  </si>
  <si>
    <t>campbellfamilyfoundation.org</t>
  </si>
  <si>
    <t>Priority is given to programs located in or serving communities in the following areas
of West O‘ahu: Ewa/Ewa Beach, Kapolei,
Makakilo and the Wai‘anae Coast.</t>
  </si>
  <si>
    <t>mailto:keolal@jamescampbell.com</t>
  </si>
  <si>
    <t>Ward Village Foundation</t>
  </si>
  <si>
    <t>community residential improvement, youth education, Kupu Green Jobs Training Center</t>
  </si>
  <si>
    <t>$3,000k-$100,000k, Previous Grant Awards/Projects</t>
  </si>
  <si>
    <t xml:space="preserve">Hawaii Community Foundation </t>
  </si>
  <si>
    <t>need further information/contact person:Ward Village Main Office
808-591-8411</t>
  </si>
  <si>
    <t>https://www.wardvillage.com/about/giving-back/#community</t>
  </si>
  <si>
    <t>30-Apr-20  @2pm</t>
  </si>
  <si>
    <t>Safe Routes to School Non-Infra (State DOT)</t>
  </si>
  <si>
    <t>seeking app.'s for SRTS Program</t>
  </si>
  <si>
    <t>State funding</t>
  </si>
  <si>
    <t>$30,000k-$400,000k, SRTS Contract Awards</t>
  </si>
  <si>
    <t xml:space="preserve">Safe Routes to School </t>
  </si>
  <si>
    <t>Search for "annual" announcement 2021*Notice for application closed 04/2020</t>
  </si>
  <si>
    <t>mailto:tara.yi.lucas@hawaii.gov</t>
  </si>
  <si>
    <t>January 8, 2021 through April 1, 2021 and  July1, 2021 through October 1, 2021</t>
  </si>
  <si>
    <t>Atherton Family Foundation 2021</t>
  </si>
  <si>
    <t xml:space="preserve">arts, culture, and humanities; community development; education;
environment; health; human services; spiritual development; and youth development. </t>
  </si>
  <si>
    <t>non-profit corporation</t>
  </si>
  <si>
    <t>$200,000-$500,000</t>
  </si>
  <si>
    <t>Application Procedures</t>
  </si>
  <si>
    <t>Must register and log-in to apply*</t>
  </si>
  <si>
    <t>Elise von Dohlen</t>
  </si>
  <si>
    <t>health/human services/education/diversity and inclusion</t>
  </si>
  <si>
    <t>1,000k-$2,500k</t>
  </si>
  <si>
    <t>Online Application Albertsons</t>
  </si>
  <si>
    <t>Grant Guidelines</t>
  </si>
  <si>
    <t>mailto:Christy.Duncan-Anderson@safeway.com</t>
  </si>
  <si>
    <t>February (e)nvironment</t>
  </si>
  <si>
    <t>April (e)</t>
  </si>
  <si>
    <t>susatainable communities, matching funds for community giving, volunteers, college funds</t>
  </si>
  <si>
    <t>$1,000-$5,000k</t>
  </si>
  <si>
    <t>3M Grant Guidelines</t>
  </si>
  <si>
    <t>"invitation only funder", no direct contact source</t>
  </si>
  <si>
    <t>Ph: 1-888-3M-HELPS</t>
  </si>
  <si>
    <t>Native Arts and Cultures-Native Hawaiian communities</t>
  </si>
  <si>
    <t>$920,000k</t>
  </si>
  <si>
    <t>Invitation Only-Current Opportunities Apply</t>
  </si>
  <si>
    <t>Ford Foundation Grants Database</t>
  </si>
  <si>
    <t>Ph: 1-212-573-5000</t>
  </si>
  <si>
    <t>equitable communities, family, children</t>
  </si>
  <si>
    <t>$100,000k-1million, Grants Database</t>
  </si>
  <si>
    <t>How to Apply</t>
  </si>
  <si>
    <t>Grants Database</t>
  </si>
  <si>
    <t>mailto:conciergedesk@wkkf.org</t>
  </si>
  <si>
    <t>community needs+fundraising events</t>
  </si>
  <si>
    <t>charitable non-profit</t>
  </si>
  <si>
    <t>$20,000k-1m, Matson Community Conributions</t>
  </si>
  <si>
    <t>Ka Ipu Aina Application</t>
  </si>
  <si>
    <t>mailto:giving@matson.com</t>
  </si>
  <si>
    <t>2021 Application Timeline</t>
  </si>
  <si>
    <t>healthy food +active living+child nutrition+equity building strategies</t>
  </si>
  <si>
    <t>non-profit</t>
  </si>
  <si>
    <t>$50,000-$200,000k, Current/past projects</t>
  </si>
  <si>
    <t>Online Grant Management System</t>
  </si>
  <si>
    <t>Eligibility</t>
  </si>
  <si>
    <t>shannon.melluzzo@heart.org</t>
  </si>
  <si>
    <t>Better Bike Share Mini-grants</t>
  </si>
  <si>
    <t>increasing access to and use of bike share in low-income or communities of color</t>
  </si>
  <si>
    <t>$1,800-$10,000k, Current/past projects</t>
  </si>
  <si>
    <t>Application URL</t>
  </si>
  <si>
    <t>Mini Grants 2021</t>
  </si>
  <si>
    <t>Kiran Herbert</t>
  </si>
  <si>
    <t xml:space="preserve">Safe Routes to Parks </t>
  </si>
  <si>
    <t>develop and initiate action plans to increase safe and equitable access to parks and green space in their communities.</t>
  </si>
  <si>
    <t>$12,500k+Technical Assistance, Current/past projects</t>
  </si>
  <si>
    <t>2021 Application SRTP Grant</t>
  </si>
  <si>
    <t>Safe Routes to Parks Action Framework</t>
  </si>
  <si>
    <t>mailto:parks@saferoutespartnership.org</t>
  </si>
  <si>
    <t>traffic safety/policy</t>
  </si>
  <si>
    <t>coalition</t>
  </si>
  <si>
    <t>$50,000-$200,000k</t>
  </si>
  <si>
    <t>Road to Zero Grants 2019 (must be a coalition member*)</t>
  </si>
  <si>
    <t>Road to Zero Priority Statement (submit)</t>
  </si>
  <si>
    <t>mailto:RoadToZero@nsc.org</t>
  </si>
  <si>
    <t>New Belgium</t>
  </si>
  <si>
    <t>bicycle advocacy; sustainable transportation</t>
  </si>
  <si>
    <t>priority for grassroots community org's &amp; bike advocacy</t>
  </si>
  <si>
    <t>$500-$5,000k</t>
  </si>
  <si>
    <t>Small Grants Details-Bicycle Advocacy</t>
  </si>
  <si>
    <t>do not fund city, state, or county agencies</t>
  </si>
  <si>
    <t>mailto:nbbgives@newbelgium.com</t>
  </si>
  <si>
    <t>FTA Grant Programs</t>
  </si>
  <si>
    <t>enhanced mobility of seniors and individuals with disabilities</t>
  </si>
  <si>
    <t>100% reimbursement</t>
  </si>
  <si>
    <t>FTA Grant Application</t>
  </si>
  <si>
    <t>grants availabilitiy vary.* see contact info* for more information</t>
  </si>
  <si>
    <r>
      <rPr>
        <b/>
        <sz val="12"/>
        <color theme="1"/>
        <rFont val="Arial Narrow"/>
        <family val="2"/>
      </rPr>
      <t>Statewide Transportation Planning Office</t>
    </r>
    <r>
      <rPr>
        <sz val="12"/>
        <color theme="1"/>
        <rFont val="Arial Narrow"/>
        <family val="2"/>
      </rPr>
      <t xml:space="preserve">
200 Rodgers Boulevard
Honolulu, Hawaii 96819
Attn:  Section 5310 Program
Fax: (808) 831-7995</t>
    </r>
  </si>
  <si>
    <t>arts, culture, creative strategies, development, housing for low-income families, health, environment</t>
  </si>
  <si>
    <t>Explore Recent Grants</t>
  </si>
  <si>
    <t>$100,000-$1m, Grants database</t>
  </si>
  <si>
    <t xml:space="preserve">Current Funding Opportunities </t>
  </si>
  <si>
    <t>mailto:media@kresge.org</t>
  </si>
  <si>
    <t>open summer applications in 2021 for 2022 award</t>
  </si>
  <si>
    <t>youth, lasting impact in communities</t>
  </si>
  <si>
    <t>$500-$1,500k</t>
  </si>
  <si>
    <t>Who can Apply?</t>
  </si>
  <si>
    <t>need more information to apply for 2022. **Application will be released in "Summer 2021"</t>
  </si>
  <si>
    <t>360 Adventure Challenge Contact info</t>
  </si>
  <si>
    <t>cash, product, &amp; gift card donation for event</t>
  </si>
  <si>
    <t>donation request*</t>
  </si>
  <si>
    <t>up to $1,000k, L.L. Bean-Club Fostered Community Grant</t>
  </si>
  <si>
    <t>must create application log-in</t>
  </si>
  <si>
    <t>must fill out online application for more information and request approval</t>
  </si>
  <si>
    <t>mailto:donationrequest@llbean.com</t>
  </si>
  <si>
    <t>building/improving multi-use trails</t>
  </si>
  <si>
    <t>$5,000-$30,000k, Current/past Projects</t>
  </si>
  <si>
    <t>Grant Application Worksheet</t>
  </si>
  <si>
    <t>Mailing list for future Grants</t>
  </si>
  <si>
    <t>mailto:grants@railstotrails.org</t>
  </si>
  <si>
    <t>environmental sustainability</t>
  </si>
  <si>
    <t>https://www.planetbike.com/practice/</t>
  </si>
  <si>
    <t>$25,000k, Bike Advocacy Groups- Current/past projects</t>
  </si>
  <si>
    <t>contact via email to nominate organization for award consideration</t>
  </si>
  <si>
    <t>supports bicycle advocacy</t>
  </si>
  <si>
    <t>mailto:info@planetbike.com</t>
  </si>
  <si>
    <t xml:space="preserve">Kokua Hawaii Foundation </t>
  </si>
  <si>
    <t xml:space="preserve">environmental education and resilience for keiki </t>
  </si>
  <si>
    <t>$200 per teacher, or $1,000 per school, Current/past projects</t>
  </si>
  <si>
    <t>Apply for KHF Project Grant</t>
  </si>
  <si>
    <t>KHF Project Grant Online Application</t>
  </si>
  <si>
    <t>mailto:grants@kokuahawaiifoundation.org</t>
  </si>
  <si>
    <t>Vista Outdoor Proposal</t>
  </si>
  <si>
    <t>conserve open space, promote child activity outdoors, expand access and opportunities for recreation in underserved communities</t>
  </si>
  <si>
    <t>$10,000k-$50,000k (amount calculated long-term up to 5 years)</t>
  </si>
  <si>
    <t>Purpose, Vision, Commitment</t>
  </si>
  <si>
    <t>mailto:corporate.development@vistaoutdoor.com</t>
  </si>
  <si>
    <t>Apr-Jul-Oct-(1st)-2021</t>
  </si>
  <si>
    <t>community need, sustainability of project, reasonable expenditure/income of project</t>
  </si>
  <si>
    <t xml:space="preserve">G.N. Wilcox Trust Program </t>
  </si>
  <si>
    <t>Up to $30,000k, Current/past awards</t>
  </si>
  <si>
    <t>Apply for a Grant</t>
  </si>
  <si>
    <t>see BOH appliation for further requirements and elibilibilty</t>
  </si>
  <si>
    <t>mailto:claire.tarumoto@boh.com</t>
  </si>
  <si>
    <t>Grantmaking Submission Deadlines</t>
  </si>
  <si>
    <t>Jul-12-2021, Aug-24-2021, Oct-5-2021</t>
  </si>
  <si>
    <t>Hawaii Community Foundation Grants+Scholarships</t>
  </si>
  <si>
    <t>project or program-based funding to nonprofit organizations benefitting the communities and people of Hawai‘i</t>
  </si>
  <si>
    <t>$3,000-10,000k (will not exceed 20k), RFP Community Grants Program</t>
  </si>
  <si>
    <t>Community Open Grants</t>
  </si>
  <si>
    <t xml:space="preserve">review open grants page for "open" grants </t>
  </si>
  <si>
    <t>mailto:info@hcf-hawaii.org</t>
  </si>
  <si>
    <t>Feb-Jun-Oct-(1st)-2021</t>
  </si>
  <si>
    <t>equitable/sustainable health, food,environment.  Support mid-size grassroots groups</t>
  </si>
  <si>
    <t>family foundation</t>
  </si>
  <si>
    <t>approx. $7,000k, Healthcare Grants-Grant Details</t>
  </si>
  <si>
    <t>About CLIF Family Foundation</t>
  </si>
  <si>
    <t>Contact form</t>
  </si>
  <si>
    <t>Jan-Apr-Jul-Oct-(1st)-2021</t>
  </si>
  <si>
    <t>Hawaii Electric Industries (HEI) Charitable Foundation</t>
  </si>
  <si>
    <t>community programs that promote environmental sustainability, community resilience, economic strength, and educational excellence</t>
  </si>
  <si>
    <t>Charitable foundation</t>
  </si>
  <si>
    <t xml:space="preserve">$5,000-125k,HEI  Current/past awards </t>
  </si>
  <si>
    <t>HEI Grant Form</t>
  </si>
  <si>
    <t>Foundation Report</t>
  </si>
  <si>
    <t>mailto:heicf@hei.com.</t>
  </si>
  <si>
    <t>open</t>
  </si>
  <si>
    <t>Housing modifications/repair projects for vulnerable and underserved populations (projects serving veterans or in response to disasters will receive priority)
Veteran service organization projects directly impacting the lives of veterans</t>
  </si>
  <si>
    <t>foundation</t>
  </si>
  <si>
    <t>up to $5,000k</t>
  </si>
  <si>
    <t>The Home Depot Foundation</t>
  </si>
  <si>
    <t>mailto:THDF_CIG@homedepot.com</t>
  </si>
  <si>
    <t>HMSA Foundation</t>
  </si>
  <si>
    <t>community health</t>
  </si>
  <si>
    <t>$15,000-$100,00k average</t>
  </si>
  <si>
    <t xml:space="preserve">need more information to apply </t>
  </si>
  <si>
    <t>Submit Contact info</t>
  </si>
  <si>
    <t>May-1 through April 30, 2021</t>
  </si>
  <si>
    <t>(varies)</t>
  </si>
  <si>
    <t>sustainable environment, community engagement</t>
  </si>
  <si>
    <t>$5,000k-$20,000k</t>
  </si>
  <si>
    <t>Corporate Grants</t>
  </si>
  <si>
    <t>must submit proposal, "invite only" grant</t>
  </si>
  <si>
    <t>mailto:cgsupport@cybergrants.com</t>
  </si>
  <si>
    <t>preservation of natural resources, environment, community needs, community based tourism projects</t>
  </si>
  <si>
    <t>up to $2million+, Previous Awardees</t>
  </si>
  <si>
    <t>RFP's</t>
  </si>
  <si>
    <t> HTA Strategic Plan 2020-2025</t>
  </si>
  <si>
    <t>mailto:Charlene@gohta.net</t>
  </si>
  <si>
    <t>Jun-14-21</t>
  </si>
  <si>
    <t>Jul-23-21</t>
  </si>
  <si>
    <t>People for Bikes (PFB)</t>
  </si>
  <si>
    <t>bicycle infrastructure proj's</t>
  </si>
  <si>
    <t>non-profit/private</t>
  </si>
  <si>
    <t>up to $10,000k</t>
  </si>
  <si>
    <t xml:space="preserve">PFB-Grant </t>
  </si>
  <si>
    <t>mailto:zoe@peopleforbikes.org</t>
  </si>
  <si>
    <t>Mar-31-21</t>
  </si>
  <si>
    <t>AAA Foundation for Traffic Safety</t>
  </si>
  <si>
    <t>AAA Foundation for Traffic Safety is a not-for-profit, publicly supported charitable research and education organization dedicated to saving lives by preventing traffic crashes and reducing injuries when crashes occur.</t>
  </si>
  <si>
    <t>not for profit</t>
  </si>
  <si>
    <t>up to $15,000 for traffic safety equipment</t>
  </si>
  <si>
    <t>AAA Traffic Safety Grant Apply</t>
  </si>
  <si>
    <t>request more info **</t>
  </si>
  <si>
    <t>mailto:rfp@aaafoundation.org</t>
  </si>
  <si>
    <t>Double the Donation</t>
  </si>
  <si>
    <t>volunteer/matching gift grant (corporation)</t>
  </si>
  <si>
    <t>matching gift through corporation/volunteer</t>
  </si>
  <si>
    <t>Double the Donation (Volunteer Grant)</t>
  </si>
  <si>
    <t>GEICO Matching Gift Form</t>
  </si>
  <si>
    <t>Double Donation knowlledge base</t>
  </si>
  <si>
    <t>contact: submit request</t>
  </si>
  <si>
    <t>Bike and Build</t>
  </si>
  <si>
    <t>affordable housing+ youth developmentt+cross country cycling trips</t>
  </si>
  <si>
    <t>commmunity non-profit</t>
  </si>
  <si>
    <t>$3,500k average</t>
  </si>
  <si>
    <t>Apply Financial Assistance</t>
  </si>
  <si>
    <t xml:space="preserve">Bike and Build 2022 Application Participant </t>
  </si>
  <si>
    <t>info@bikeandbuild.org</t>
  </si>
  <si>
    <t>Dec-28-2020</t>
  </si>
  <si>
    <t>Friends of Hawaii Charities</t>
  </si>
  <si>
    <t>fund local not-for profit org's for social services, health, impoverished communities</t>
  </si>
  <si>
    <t>private/not for profit</t>
  </si>
  <si>
    <t>$1.2 mil statewide organizations (2020), past charity beneficiaries</t>
  </si>
  <si>
    <t xml:space="preserve">Friends of Hawaii Grant </t>
  </si>
  <si>
    <t>when is the next opening?) application has closed as of Dec-2020 for 2021</t>
  </si>
  <si>
    <t>friend@friendsofhawaii.org</t>
  </si>
  <si>
    <t>Jul-19-2021</t>
  </si>
  <si>
    <t>Aug-20-21</t>
  </si>
  <si>
    <t>Charity Walk Hawaii</t>
  </si>
  <si>
    <t>funds non-profit county projects</t>
  </si>
  <si>
    <t>community non-profit</t>
  </si>
  <si>
    <t>$5,000k-(depends), PATCH (past awardee)</t>
  </si>
  <si>
    <t>How to apply Charity Walk non-profit organization</t>
  </si>
  <si>
    <t>Statewide contact info</t>
  </si>
  <si>
    <t>mailto:charitywalk@hawaiilodging.org</t>
  </si>
  <si>
    <t>This spreadsheet accompanies the Grants to Projects Bridge website and the Provenance Document.</t>
  </si>
  <si>
    <t>This is a sample, non-exhaustive list of grants. See the Provenance Document for further clarification.</t>
  </si>
  <si>
    <t>Information accurate as of August 18, 2021.</t>
  </si>
  <si>
    <t>Grants to Projects Bridge: Federal Grants</t>
  </si>
  <si>
    <t>Program Homepage</t>
  </si>
  <si>
    <t>Program Source</t>
  </si>
  <si>
    <t>Jul-12-21</t>
  </si>
  <si>
    <t>RAISE (TIGER) Grant</t>
  </si>
  <si>
    <t>local/regional infrastructure projects (freight)</t>
  </si>
  <si>
    <t xml:space="preserve">Federal </t>
  </si>
  <si>
    <t>RAISE Grant-Apply</t>
  </si>
  <si>
    <t>Raise Grant Webinars</t>
  </si>
  <si>
    <t>mailto:RAISEgrants@dot.gov</t>
  </si>
  <si>
    <t>Feb-17-21</t>
  </si>
  <si>
    <t>Mar-19-21</t>
  </si>
  <si>
    <t>INFRA (fka FASTLANE) Grant</t>
  </si>
  <si>
    <t>nat/reg. hwy/freight infrastructure projects</t>
  </si>
  <si>
    <t>INFRA Grant-Apply</t>
  </si>
  <si>
    <t>INFRA Webinar (How To Apply)</t>
  </si>
  <si>
    <r>
      <rPr>
        <b/>
        <sz val="12"/>
        <color theme="1"/>
        <rFont val="Arial Narrow"/>
        <family val="2"/>
      </rPr>
      <t>Paul Baumer</t>
    </r>
    <r>
      <rPr>
        <sz val="12"/>
        <color theme="1"/>
        <rFont val="Arial Narrow"/>
        <family val="2"/>
      </rPr>
      <t xml:space="preserve"> at (202) 366-1092</t>
    </r>
  </si>
  <si>
    <t>mailto:INFRAgrants@dot.gov</t>
  </si>
  <si>
    <t>TIFIA Credit Program</t>
  </si>
  <si>
    <t>construction of large scale transportation projects</t>
  </si>
  <si>
    <t>Federal credit loan and/or grant</t>
  </si>
  <si>
    <t>TIFIA Loan-Apply</t>
  </si>
  <si>
    <t>Appying for TIFIA</t>
  </si>
  <si>
    <t>mailto:BuildAmerica@dot.gov</t>
  </si>
  <si>
    <t>Jun-14-13 (out of date?)</t>
  </si>
  <si>
    <t>FTA 5310</t>
  </si>
  <si>
    <t>qualified private non-profit organizations and government entities seeking federal capital assistance for vehicle acquisition to provide special transportation services for the elderly and/or persons with disabilities.</t>
  </si>
  <si>
    <r>
      <rPr>
        <b/>
        <sz val="12"/>
        <color theme="1"/>
        <rFont val="Arial Narrow"/>
        <family val="2"/>
      </rPr>
      <t>Ryan Fujii</t>
    </r>
    <r>
      <rPr>
        <sz val="12"/>
        <color theme="1"/>
        <rFont val="Arial Narrow"/>
        <family val="2"/>
      </rPr>
      <t xml:space="preserve"> at telephone (808) 831-7984</t>
    </r>
  </si>
  <si>
    <t>mailto:ryan.fujii@hawaii.gov</t>
  </si>
  <si>
    <t>CMAQ</t>
  </si>
  <si>
    <t>Funds contribute to attainment/ maintenance of a national ambient air quality standard, with a high level of effectiveness in reducing air pollution, and that is included in  (MPO’s) current transportation plan and  (TIP) or the current state transportation improvement program (STIP) in areas without an MPO.</t>
  </si>
  <si>
    <t>mailto:Mark.Glaze@dot.gov</t>
  </si>
  <si>
    <t>HSIP</t>
  </si>
  <si>
    <t>The FAST Act continues the Highway Safety Improvement Program (HSIP) to achieve a significant reduction in traffic fatalities and serious injuries on all public roads, including non-State-owned public roads and roads on tribal lands.</t>
  </si>
  <si>
    <t>Federal</t>
  </si>
  <si>
    <t>HDOT HSIP Grants Application Process and Timeline (see pg. 11)</t>
  </si>
  <si>
    <t>Motor Vehicle Safety Program Offices Contact Info (all islands)</t>
  </si>
  <si>
    <t>mailto:Jan Higaki mailto:jan.higaki@hawaii.gov (HSIP)</t>
  </si>
  <si>
    <t>TAP</t>
  </si>
  <si>
    <t xml:space="preserve">local transportation safety programs and
any other local or regional governmental entity with responsibility for, or oversight of,
transportation or recreational trails </t>
  </si>
  <si>
    <t>TAP (page 1) Info</t>
  </si>
  <si>
    <r>
      <t xml:space="preserve">TAP Coordinator:                  </t>
    </r>
    <r>
      <rPr>
        <b/>
        <sz val="12"/>
        <color theme="1"/>
        <rFont val="Arial Narrow"/>
        <family val="2"/>
      </rPr>
      <t>Genevieve Sullivan</t>
    </r>
    <r>
      <rPr>
        <sz val="12"/>
        <color theme="1"/>
        <rFont val="Arial Narrow"/>
        <family val="2"/>
      </rPr>
      <t xml:space="preserve"> at (808) 587-1834 </t>
    </r>
  </si>
  <si>
    <t>mailto:TA.Program@hawaii.gov</t>
  </si>
  <si>
    <t>RTP "Na ala Hele"</t>
  </si>
  <si>
    <t>"recreational trails program"</t>
  </si>
  <si>
    <t>State of Hawaii</t>
  </si>
  <si>
    <t>Contact Na Ala Hele Statewide Offices</t>
  </si>
  <si>
    <t xml:space="preserve">Aaron J Lowe, Oahu </t>
  </si>
  <si>
    <t>SRTS</t>
  </si>
  <si>
    <t>Enable and encourage children, including those with disabilities, to walk and bicycle to school;
Make bicycling and walking to school a safer and more appealing transportation alternative, thereby encouraging a healthy and active lifestyle from an early age; and
Facilitate the planning, development, and implementation of projects and activities that will improve safety and reduce traffic, fuel consumption, and air pollution in the vicinity of schools.</t>
  </si>
  <si>
    <t>Federa/Statel Grants/Program</t>
  </si>
  <si>
    <t>SRTS Funding Info and Workshops</t>
  </si>
  <si>
    <r>
      <t xml:space="preserve">State of Hawaii Safe Routes to School Coordinator:  
</t>
    </r>
    <r>
      <rPr>
        <b/>
        <sz val="12"/>
        <color theme="1"/>
        <rFont val="Arial Narrow"/>
        <family val="2"/>
      </rPr>
      <t>Tara Lucas</t>
    </r>
    <r>
      <rPr>
        <sz val="12"/>
        <color theme="1"/>
        <rFont val="Arial Narrow"/>
        <family val="2"/>
      </rPr>
      <t xml:space="preserve"> (808)692-7696</t>
    </r>
  </si>
  <si>
    <t>mailto:saferoutestoschool@hawaii.gov</t>
  </si>
  <si>
    <t>NHTSA 405</t>
  </si>
  <si>
    <t>This supplemental guidance is intended to help State Highway Safety Offices (SHSOs) administer the Highway Safety Grant Program in FY 2021 during the COVID-19 public health emergency. This guidance remains in effect until September 30, 2021.</t>
  </si>
  <si>
    <t>Federal Program/Grant</t>
  </si>
  <si>
    <t>NHTSA Apply (per requests made by regional office)</t>
  </si>
  <si>
    <t>mailto:nhtsaropdprogramquestions@dot.gov</t>
  </si>
  <si>
    <t>HDOT Model Integration Program</t>
  </si>
  <si>
    <t>additional information required</t>
  </si>
  <si>
    <r>
      <rPr>
        <b/>
        <sz val="12"/>
        <color theme="1"/>
        <rFont val="Arial Narrow"/>
        <family val="2"/>
      </rPr>
      <t>TRANSPORTATION PLANNING OFFICE (STP)</t>
    </r>
    <r>
      <rPr>
        <sz val="12"/>
        <color theme="1"/>
        <rFont val="Arial Narrow"/>
        <family val="2"/>
      </rPr>
      <t xml:space="preserve">
State Transportation Planner
200 Rodgers Boulevard
Honolulu, HI  96819
Fax: (808) 831-7973
Phone: (808) 831-7995
Project Coordination and Technical Services Office
869 Punchbowl Street, Room 405
Honolulu, HI  96813
Contact Person:  Casey Abe, Engineering Program Manager
Phone:  (808) 587-2347</t>
    </r>
  </si>
  <si>
    <t>HDOT's Safety Program</t>
  </si>
  <si>
    <t xml:space="preserve">HDOT Safety Plan </t>
  </si>
  <si>
    <t>Motor Vehicle Safety Office 98-339 Ponohana Place Aiea, Hawaii 96701
Contact Person:  Lee Nagano, Motor Vehicle Safety Administrator
Phone:  (808) 692-7650; FAX:  (808) 692-7665</t>
  </si>
  <si>
    <t xml:space="preserve">DOH Physical Activity (CDPHP) </t>
  </si>
  <si>
    <r>
      <rPr>
        <b/>
        <sz val="12"/>
        <color theme="1"/>
        <rFont val="Arial Narrow"/>
        <family val="2"/>
      </rPr>
      <t xml:space="preserve">Physical Activity and Nutrition Program – Healthy Hawaii Initiative
Hawaii State Department of Health
</t>
    </r>
    <r>
      <rPr>
        <sz val="12"/>
        <color theme="1"/>
        <rFont val="Arial Narrow"/>
        <family val="2"/>
      </rPr>
      <t>1250 Punchbowl St., Rm. 422
Honolulu, HI 96813
Phone: (808)586-4488</t>
    </r>
  </si>
  <si>
    <t>mailto://healthyhawaii@doh.hawaii.gov</t>
  </si>
  <si>
    <t>DOH Injury Prevention Program</t>
  </si>
  <si>
    <r>
      <rPr>
        <b/>
        <sz val="12"/>
        <color theme="1"/>
        <rFont val="Arial Narrow"/>
        <family val="2"/>
      </rPr>
      <t>State of Hawaii
Department of Health
Emergency Medical Services &amp; Injury Prevention System Branch</t>
    </r>
    <r>
      <rPr>
        <sz val="12"/>
        <color theme="1"/>
        <rFont val="Arial Narrow"/>
        <family val="2"/>
      </rPr>
      <t xml:space="preserve">
Leahi Hospital
3675 Kilauea Avenue, Trotter Building
Honolulu, HI 96816-2333 USA
Phone:(808) 733-9210
Administration Fax: (808) 733-9216
</t>
    </r>
  </si>
  <si>
    <t>mailto:emsipsb@doh.hawaii.gov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</si>
</sst>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ont>
    <font>
      <u/>
      <sz val="11"/>
      <color theme="10"/>
      <name val="Arial"/>
      <family val="2"/>
    </font>
    <font>
      <sz val="12"/>
      <color theme="1"/>
      <name val="Arial Narrow"/>
      <family val="2"/>
    </font>
    <font>
      <sz val="11"/>
      <color theme="1"/>
      <name val="Arial Narrow"/>
      <family val="2"/>
    </font>
    <font>
      <sz val="12"/>
      <color theme="1"/>
      <name val="Arial"/>
      <family val="2"/>
    </font>
    <font>
      <u/>
      <sz val="12"/>
      <color theme="10"/>
      <name val="Arial Narrow"/>
      <family val="2"/>
    </font>
    <font>
      <u/>
      <sz val="11"/>
      <color theme="10"/>
      <name val="Arial Narrow"/>
      <family val="2"/>
    </font>
    <font>
      <u/>
      <sz val="12"/>
      <color rgb="FF1155CC"/>
      <name val="Arial Narrow"/>
      <family val="2"/>
    </font>
    <font>
      <u/>
      <sz val="12"/>
      <color rgb="FF0000FF"/>
      <name val="Arial Narrow"/>
      <family val="2"/>
    </font>
    <font>
      <b/>
      <sz val="12"/>
      <color theme="1"/>
      <name val="Arial Narrow"/>
      <family val="2"/>
    </font>
    <font>
      <sz val="12"/>
      <color rgb="FFFF0000"/>
      <name val="Arial Narrow"/>
      <family val="2"/>
    </font>
    <font>
      <sz val="12"/>
      <name val="Arial Narrow"/>
      <family val="2"/>
    </font>
    <font>
      <sz val="12"/>
      <color rgb="FF000000"/>
      <name val="Arial Narrow"/>
      <family val="2"/>
    </font>
    <font>
      <sz val="11"/>
      <color theme="1"/>
      <name val="Arial"/>
      <family val="2"/>
    </font>
    <font>
      <b/>
      <sz val="16"/>
      <color theme="1"/>
      <name val="Arial"/>
      <family val="2"/>
    </font>
    <font>
      <sz val="16"/>
      <color theme="1"/>
      <name val="Arial"/>
      <family val="2"/>
    </font>
    <font>
      <sz val="11"/>
      <color rgb="FF000000"/>
      <name val="Arial Narrow"/>
      <family val="2"/>
    </font>
  </fonts>
  <fills count="8">
    <fill>
      <patternFill patternType="none"/>
    </fill>
    <fill>
      <patternFill patternType="gray125"/>
    </fill>
    <fill>
      <patternFill patternType="solid">
        <fgColor theme="0"/>
        <bgColor rgb="FFE7E6E6"/>
      </patternFill>
    </fill>
    <fill>
      <patternFill patternType="solid">
        <fgColor rgb="FF71A5AB"/>
        <bgColor indexed="64"/>
      </patternFill>
    </fill>
    <fill>
      <patternFill patternType="solid">
        <fgColor rgb="FF9FC5C9"/>
        <bgColor indexed="64"/>
      </patternFill>
    </fill>
    <fill>
      <patternFill patternType="solid">
        <fgColor rgb="FF3E6468"/>
        <bgColor indexed="64"/>
      </patternFill>
    </fill>
    <fill>
      <patternFill patternType="solid">
        <fgColor rgb="FFC5D1C5"/>
        <bgColor indexed="64"/>
      </patternFill>
    </fill>
    <fill>
      <patternFill patternType="solid">
        <fgColor rgb="FFC5D1C5"/>
        <bgColor rgb="FFE2EFD9"/>
      </patternFill>
    </fill>
  </fills>
  <borders count="10">
    <border>
      <left/>
      <right/>
      <top/>
      <bottom/>
      <diagonal/>
    </border>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indexed="64"/>
      </right>
      <top style="thin">
        <color indexed="64"/>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applyFont="1" applyAlignment="1"/>
    <xf numFmtId="0" fontId="3" fillId="0" borderId="0" xfId="0" applyFont="1" applyAlignment="1">
      <alignment vertical="center" wrapText="1"/>
    </xf>
    <xf numFmtId="0" fontId="4" fillId="4" borderId="2" xfId="0" applyFont="1" applyFill="1" applyBorder="1" applyAlignment="1">
      <alignment vertical="center" wrapText="1"/>
    </xf>
    <xf numFmtId="0" fontId="4" fillId="4" borderId="2"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left" vertical="center" wrapText="1"/>
    </xf>
    <xf numFmtId="0" fontId="5" fillId="2" borderId="3" xfId="1" applyFont="1" applyFill="1" applyBorder="1" applyAlignment="1">
      <alignment horizontal="left" vertical="center" wrapText="1"/>
    </xf>
    <xf numFmtId="0" fontId="2" fillId="0" borderId="3" xfId="0" applyFont="1" applyFill="1" applyBorder="1" applyAlignment="1">
      <alignment horizontal="left" vertical="center" wrapText="1"/>
    </xf>
    <xf numFmtId="0" fontId="6" fillId="0" borderId="3" xfId="1" applyFont="1" applyBorder="1" applyAlignment="1">
      <alignment horizontal="left" vertical="center" wrapText="1"/>
    </xf>
    <xf numFmtId="0" fontId="5" fillId="0" borderId="3" xfId="1" applyFont="1" applyFill="1" applyBorder="1" applyAlignment="1">
      <alignment horizontal="left" vertical="center" wrapText="1"/>
    </xf>
    <xf numFmtId="0" fontId="5" fillId="0" borderId="3" xfId="1" applyFont="1" applyBorder="1" applyAlignment="1">
      <alignment horizontal="left" vertical="center" wrapText="1"/>
    </xf>
    <xf numFmtId="0" fontId="12" fillId="0" borderId="3" xfId="0" applyFont="1" applyBorder="1" applyAlignment="1">
      <alignment horizontal="left" vertical="center" wrapText="1"/>
    </xf>
    <xf numFmtId="0" fontId="2" fillId="0" borderId="6" xfId="0" applyFont="1" applyBorder="1" applyAlignment="1">
      <alignment horizontal="left" vertical="center" wrapText="1"/>
    </xf>
    <xf numFmtId="0" fontId="5" fillId="0" borderId="6" xfId="1" applyFont="1" applyBorder="1" applyAlignment="1">
      <alignment horizontal="left" vertical="center" wrapText="1"/>
    </xf>
    <xf numFmtId="15" fontId="2" fillId="0" borderId="6" xfId="0" applyNumberFormat="1" applyFont="1" applyBorder="1" applyAlignment="1">
      <alignment horizontal="left" vertical="center" wrapText="1"/>
    </xf>
    <xf numFmtId="0" fontId="7" fillId="0" borderId="6" xfId="0" applyFont="1" applyBorder="1" applyAlignment="1">
      <alignment horizontal="left" vertical="center" wrapText="1"/>
    </xf>
    <xf numFmtId="0" fontId="5" fillId="0" borderId="6" xfId="1" applyFont="1" applyFill="1" applyBorder="1" applyAlignment="1">
      <alignment horizontal="left" vertical="center" wrapText="1"/>
    </xf>
    <xf numFmtId="16" fontId="2" fillId="0" borderId="6" xfId="0" applyNumberFormat="1" applyFont="1" applyBorder="1" applyAlignment="1">
      <alignment horizontal="left" vertical="center" wrapText="1"/>
    </xf>
    <xf numFmtId="3" fontId="2" fillId="0" borderId="6" xfId="0" applyNumberFormat="1" applyFont="1" applyBorder="1" applyAlignment="1">
      <alignment horizontal="left" vertical="center" wrapText="1"/>
    </xf>
    <xf numFmtId="3" fontId="5" fillId="0" borderId="6" xfId="1" applyNumberFormat="1" applyFont="1" applyBorder="1" applyAlignment="1">
      <alignment horizontal="left" vertical="center" wrapText="1"/>
    </xf>
    <xf numFmtId="0" fontId="12" fillId="0" borderId="6" xfId="0" applyFont="1" applyBorder="1" applyAlignment="1">
      <alignment horizontal="left" vertical="center" wrapText="1"/>
    </xf>
    <xf numFmtId="0" fontId="10" fillId="0" borderId="6" xfId="1" applyFont="1" applyBorder="1" applyAlignment="1">
      <alignment horizontal="left" vertical="center" wrapText="1"/>
    </xf>
    <xf numFmtId="0" fontId="8" fillId="0" borderId="6" xfId="0" applyFont="1" applyBorder="1" applyAlignment="1">
      <alignment horizontal="left" vertical="center" wrapText="1"/>
    </xf>
    <xf numFmtId="0" fontId="2" fillId="0" borderId="6" xfId="0" applyFont="1" applyFill="1" applyBorder="1" applyAlignment="1">
      <alignment horizontal="left" vertical="center" wrapText="1"/>
    </xf>
    <xf numFmtId="0" fontId="11" fillId="0" borderId="6" xfId="1" applyFont="1" applyBorder="1" applyAlignment="1">
      <alignment horizontal="left" vertical="center" wrapText="1"/>
    </xf>
    <xf numFmtId="14" fontId="2" fillId="0" borderId="6" xfId="0" applyNumberFormat="1" applyFont="1" applyBorder="1" applyAlignment="1">
      <alignment horizontal="left" vertical="center" wrapText="1"/>
    </xf>
    <xf numFmtId="17" fontId="2" fillId="0" borderId="6" xfId="0" applyNumberFormat="1" applyFont="1" applyBorder="1" applyAlignment="1">
      <alignment horizontal="left" vertical="center" wrapText="1"/>
    </xf>
    <xf numFmtId="0" fontId="9" fillId="7" borderId="7" xfId="0" applyFont="1" applyFill="1" applyBorder="1" applyAlignment="1">
      <alignment horizontal="center" vertical="center"/>
    </xf>
    <xf numFmtId="0" fontId="9" fillId="6" borderId="7" xfId="0" applyFont="1" applyFill="1" applyBorder="1" applyAlignment="1">
      <alignment horizontal="center" vertical="center"/>
    </xf>
    <xf numFmtId="0" fontId="3" fillId="0" borderId="0" xfId="0" applyFont="1" applyFill="1" applyAlignment="1">
      <alignment vertical="center" wrapText="1"/>
    </xf>
    <xf numFmtId="0" fontId="1" fillId="0" borderId="6" xfId="1" applyBorder="1" applyAlignment="1">
      <alignment horizontal="left" vertical="center" wrapText="1"/>
    </xf>
    <xf numFmtId="0" fontId="0" fillId="0" borderId="0" xfId="0" applyFont="1" applyAlignment="1">
      <alignment vertical="center"/>
    </xf>
    <xf numFmtId="0" fontId="15" fillId="4" borderId="2" xfId="0" applyFont="1" applyFill="1" applyBorder="1" applyAlignment="1">
      <alignment horizontal="left" vertical="center"/>
    </xf>
    <xf numFmtId="0" fontId="15" fillId="4" borderId="5" xfId="0" applyFont="1" applyFill="1" applyBorder="1" applyAlignment="1">
      <alignment horizontal="left" vertical="center"/>
    </xf>
    <xf numFmtId="0" fontId="9" fillId="0" borderId="1" xfId="0" applyFont="1" applyFill="1" applyBorder="1" applyAlignment="1">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13" fillId="4" borderId="2" xfId="0" applyFont="1" applyFill="1" applyBorder="1" applyAlignment="1">
      <alignment vertical="center" wrapText="1"/>
    </xf>
    <xf numFmtId="0" fontId="4" fillId="4" borderId="5" xfId="0" applyFont="1" applyFill="1" applyBorder="1" applyAlignment="1">
      <alignment horizontal="left" vertical="center" wrapText="1"/>
    </xf>
    <xf numFmtId="0" fontId="1" fillId="4" borderId="4" xfId="1" applyFill="1" applyBorder="1" applyAlignment="1">
      <alignment horizontal="center" vertical="center" wrapText="1"/>
    </xf>
    <xf numFmtId="0" fontId="1" fillId="4" borderId="2" xfId="1" applyFill="1" applyBorder="1" applyAlignment="1">
      <alignment horizontal="center" vertical="center" wrapText="1"/>
    </xf>
    <xf numFmtId="0" fontId="1" fillId="4" borderId="5" xfId="1" applyFill="1" applyBorder="1" applyAlignment="1">
      <alignment horizontal="center" vertical="center" wrapText="1"/>
    </xf>
    <xf numFmtId="0" fontId="3" fillId="0" borderId="0" xfId="0" applyFont="1" applyAlignment="1">
      <alignment horizontal="left" vertical="center" wrapText="1"/>
    </xf>
    <xf numFmtId="0" fontId="14" fillId="3" borderId="4" xfId="0" applyFont="1" applyFill="1" applyBorder="1" applyAlignment="1">
      <alignment horizontal="left" vertical="center"/>
    </xf>
    <xf numFmtId="0" fontId="14" fillId="3" borderId="2" xfId="0" applyFont="1" applyFill="1" applyBorder="1" applyAlignment="1">
      <alignment horizontal="left" vertical="center"/>
    </xf>
    <xf numFmtId="0" fontId="9" fillId="5" borderId="4"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5" xfId="0"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6" fillId="0" borderId="1" xfId="0" applyFont="1" applyFill="1" applyBorder="1" applyAlignment="1">
      <alignment wrapText="1"/>
    </xf>
    <xf numFmtId="0" fontId="16" fillId="0"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C5D1C5"/>
      <color rgb="FF3E6468"/>
      <color rgb="FF71A5AB"/>
      <color rgb="FF9FC5C9"/>
      <color rgb="FFEADADE"/>
      <color rgb="FFDCA0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ikeandbuild.org/application/" TargetMode="External"/><Relationship Id="rId21" Type="http://schemas.openxmlformats.org/officeDocument/2006/relationships/hyperlink" Target="https://voicesforhealthykids.org/campaign-resources/grants" TargetMode="External"/><Relationship Id="rId42" Type="http://schemas.openxmlformats.org/officeDocument/2006/relationships/hyperlink" Target="https://cliffamilyfoundation.org/about-us" TargetMode="External"/><Relationship Id="rId63" Type="http://schemas.openxmlformats.org/officeDocument/2006/relationships/hyperlink" Target="https://www.saferoutespartnership.org/healthy-communities/saferoutestoparks/2021-application" TargetMode="External"/><Relationship Id="rId84" Type="http://schemas.openxmlformats.org/officeDocument/2006/relationships/hyperlink" Target="https://voicesforhealthykids.org/campaign-resources/grants" TargetMode="External"/><Relationship Id="rId138" Type="http://schemas.openxmlformats.org/officeDocument/2006/relationships/hyperlink" Target="mailto:nbbgives@newbelgium.com" TargetMode="External"/><Relationship Id="rId159" Type="http://schemas.openxmlformats.org/officeDocument/2006/relationships/printerSettings" Target="../printerSettings/printerSettings1.bin"/><Relationship Id="rId107" Type="http://schemas.openxmlformats.org/officeDocument/2006/relationships/hyperlink" Target="https://aaafoundation.org/about/" TargetMode="External"/><Relationship Id="rId11" Type="http://schemas.openxmlformats.org/officeDocument/2006/relationships/hyperlink" Target="https://hidot.hawaii.gov/blog/2020/01/31/safe-routes-to-school-call-for-applications-3/" TargetMode="External"/><Relationship Id="rId32" Type="http://schemas.openxmlformats.org/officeDocument/2006/relationships/hyperlink" Target="https://www.kokuahawaiifoundation.org/" TargetMode="External"/><Relationship Id="rId53" Type="http://schemas.openxmlformats.org/officeDocument/2006/relationships/hyperlink" Target="https://about.kaiserpermanente.org/community-health/about-community-health/community-health-needs-assessments" TargetMode="External"/><Relationship Id="rId74" Type="http://schemas.openxmlformats.org/officeDocument/2006/relationships/hyperlink" Target="https://giving.hawaiipacifichealth.org/media/1323/hawaii-pacific-health-fundraising-guidelines-web-pdf.pdf" TargetMode="External"/><Relationship Id="rId128" Type="http://schemas.openxmlformats.org/officeDocument/2006/relationships/hyperlink" Target="mailto:sgeary@billhealyfoundation.org" TargetMode="External"/><Relationship Id="rId149" Type="http://schemas.openxmlformats.org/officeDocument/2006/relationships/hyperlink" Target="mailto:grants@railstotrails.org" TargetMode="External"/><Relationship Id="rId5" Type="http://schemas.openxmlformats.org/officeDocument/2006/relationships/hyperlink" Target="https://www.aarp.org/livable-communities/community-challenge/" TargetMode="External"/><Relationship Id="rId95" Type="http://schemas.openxmlformats.org/officeDocument/2006/relationships/hyperlink" Target="https://www.boh.com/community-news/community-neighborisland-maui" TargetMode="External"/><Relationship Id="rId22" Type="http://schemas.openxmlformats.org/officeDocument/2006/relationships/hyperlink" Target="https://voicesforhealthykids.org/campaign-resources/grants" TargetMode="External"/><Relationship Id="rId43" Type="http://schemas.openxmlformats.org/officeDocument/2006/relationships/hyperlink" Target="https://www.econsumeraffairs.com/clif/contactus.htm?site=clif&amp;topic=comment" TargetMode="External"/><Relationship Id="rId64" Type="http://schemas.openxmlformats.org/officeDocument/2006/relationships/hyperlink" Target="https://www.saferoutespartnership.org/sites/default/files/2021_srtp_application_final.pdf" TargetMode="External"/><Relationship Id="rId118" Type="http://schemas.openxmlformats.org/officeDocument/2006/relationships/hyperlink" Target="https://www.friendsofhawaii.org/community/grants-application-and-faqs" TargetMode="External"/><Relationship Id="rId139" Type="http://schemas.openxmlformats.org/officeDocument/2006/relationships/hyperlink" Target="mailto:grants@kokuahawaiifoundation.org" TargetMode="External"/><Relationship Id="rId80" Type="http://schemas.openxmlformats.org/officeDocument/2006/relationships/hyperlink" Target="https://www.fordfoundation.org/work/our-grants/grants-database/grants-all?search=%26SearchText%3Dhawaii&amp;page=0" TargetMode="External"/><Relationship Id="rId85" Type="http://schemas.openxmlformats.org/officeDocument/2006/relationships/hyperlink" Target="https://betterbikeshare.org/2021/06/16/better-bike-share-partnership-awards-89970-in-grants/" TargetMode="External"/><Relationship Id="rId150" Type="http://schemas.openxmlformats.org/officeDocument/2006/relationships/hyperlink" Target="mailto:info@planetbike.com" TargetMode="External"/><Relationship Id="rId155" Type="http://schemas.openxmlformats.org/officeDocument/2006/relationships/hyperlink" Target="mailto:rfp@aaafoundation.org" TargetMode="External"/><Relationship Id="rId12" Type="http://schemas.openxmlformats.org/officeDocument/2006/relationships/hyperlink" Target="https://nexus.hawaiicommunityfoundation.org/nonprofit" TargetMode="External"/><Relationship Id="rId17" Type="http://schemas.openxmlformats.org/officeDocument/2006/relationships/hyperlink" Target="https://www.fordfoundation.org/work/our-grants/grants-database/grants-all" TargetMode="External"/><Relationship Id="rId33" Type="http://schemas.openxmlformats.org/officeDocument/2006/relationships/hyperlink" Target="https://kokuahawaiifoundation.org/projectgrants/gettingstarted" TargetMode="External"/><Relationship Id="rId38" Type="http://schemas.openxmlformats.org/officeDocument/2006/relationships/hyperlink" Target="https://www.boh.com/siteassets/files/foundations/applying-for-a-grant_20210329.pdf" TargetMode="External"/><Relationship Id="rId59" Type="http://schemas.openxmlformats.org/officeDocument/2006/relationships/hyperlink" Target="https://giving.hawaiipacifichealth.org/fundraising-tool-kit/" TargetMode="External"/><Relationship Id="rId103" Type="http://schemas.openxmlformats.org/officeDocument/2006/relationships/hyperlink" Target="https://www.peopleforbikes.org/grant-guidelines" TargetMode="External"/><Relationship Id="rId108" Type="http://schemas.openxmlformats.org/officeDocument/2006/relationships/hyperlink" Target="https://member.acg.aaa.com/content/dam/acg/pdfs/driving-safety/grant/2021_Traffic_Safety_Grant_Application.pdf" TargetMode="External"/><Relationship Id="rId124" Type="http://schemas.openxmlformats.org/officeDocument/2006/relationships/hyperlink" Target="https://climate.hawaii.gov/grants-to-projects-bridge/" TargetMode="External"/><Relationship Id="rId129" Type="http://schemas.openxmlformats.org/officeDocument/2006/relationships/hyperlink" Target="mailto:changegrants@hcf-hawaii.org" TargetMode="External"/><Relationship Id="rId54" Type="http://schemas.openxmlformats.org/officeDocument/2006/relationships/hyperlink" Target="https://mosaic.versaic.com/" TargetMode="External"/><Relationship Id="rId70" Type="http://schemas.openxmlformats.org/officeDocument/2006/relationships/hyperlink" Target="https://www.aarp.org/content/dam/aarp/livable-communities/community-challenge/2020/AttachmentC-Examples_Challenge2020.pdf" TargetMode="External"/><Relationship Id="rId75" Type="http://schemas.openxmlformats.org/officeDocument/2006/relationships/hyperlink" Target="https://give2.hawaiipacifichealth.org/" TargetMode="External"/><Relationship Id="rId91" Type="http://schemas.openxmlformats.org/officeDocument/2006/relationships/hyperlink" Target="https://www.railstotrails.org/our-work/grants/doppelt/application/" TargetMode="External"/><Relationship Id="rId96" Type="http://schemas.openxmlformats.org/officeDocument/2006/relationships/hyperlink" Target="https://www.hawaiicommunityfoundation.org/file/grants/2021Calendar_FINAL.pdf" TargetMode="External"/><Relationship Id="rId140" Type="http://schemas.openxmlformats.org/officeDocument/2006/relationships/hyperlink" Target="mailto:corporate.development@vistaoutdoor.com" TargetMode="External"/><Relationship Id="rId145" Type="http://schemas.openxmlformats.org/officeDocument/2006/relationships/hyperlink" Target="mailto:cgsupport@cybergrants.com" TargetMode="External"/><Relationship Id="rId1" Type="http://schemas.openxmlformats.org/officeDocument/2006/relationships/hyperlink" Target="https://www.hawaiicommunityfoundation.org/strengthening/change-grants" TargetMode="External"/><Relationship Id="rId6" Type="http://schemas.openxmlformats.org/officeDocument/2006/relationships/hyperlink" Target="https://www.hawaiicommunityfoundation.org/file/2021/CHANGE-Grants-Request-for-Proposals.pdf" TargetMode="External"/><Relationship Id="rId23" Type="http://schemas.openxmlformats.org/officeDocument/2006/relationships/hyperlink" Target="https://voicesforhealthykids.org/campaign-resources/grants" TargetMode="External"/><Relationship Id="rId28" Type="http://schemas.openxmlformats.org/officeDocument/2006/relationships/hyperlink" Target="https://kresge.org/grants-social-investments/current-funding-opportunities" TargetMode="External"/><Relationship Id="rId49" Type="http://schemas.openxmlformats.org/officeDocument/2006/relationships/hyperlink" Target="https://www.patagonia.com/how-we-fund/corporate-grant/" TargetMode="External"/><Relationship Id="rId114" Type="http://schemas.openxmlformats.org/officeDocument/2006/relationships/hyperlink" Target="https://support.doublethedonation.com/portal/en/home" TargetMode="External"/><Relationship Id="rId119" Type="http://schemas.openxmlformats.org/officeDocument/2006/relationships/hyperlink" Target="https://www.friendsofhawaii.org/community/community-impact" TargetMode="External"/><Relationship Id="rId44" Type="http://schemas.openxmlformats.org/officeDocument/2006/relationships/hyperlink" Target="https://www.hei.com/sustainability/charitable-foundation/default.aspx" TargetMode="External"/><Relationship Id="rId60" Type="http://schemas.openxmlformats.org/officeDocument/2006/relationships/hyperlink" Target="https://betterbikeshare.org/grant/better-bike-share-mini-grants/" TargetMode="External"/><Relationship Id="rId65" Type="http://schemas.openxmlformats.org/officeDocument/2006/relationships/hyperlink" Target="https://www.saferoutespartnership.org/resources/fact-sheet/safe-routes-parks-0" TargetMode="External"/><Relationship Id="rId81" Type="http://schemas.openxmlformats.org/officeDocument/2006/relationships/hyperlink" Target="https://www.fordfoundation.org/work/our-grants/grant-opportunities/" TargetMode="External"/><Relationship Id="rId86" Type="http://schemas.openxmlformats.org/officeDocument/2006/relationships/hyperlink" Target="https://www.saferoutespartnership.org/healthy-communities/saferoutestoparks/2021-grantees" TargetMode="External"/><Relationship Id="rId130" Type="http://schemas.openxmlformats.org/officeDocument/2006/relationships/hyperlink" Target="mailto:keolal@jamescampbell.com" TargetMode="External"/><Relationship Id="rId135" Type="http://schemas.openxmlformats.org/officeDocument/2006/relationships/hyperlink" Target="mailto:giving@matson.com" TargetMode="External"/><Relationship Id="rId151" Type="http://schemas.openxmlformats.org/officeDocument/2006/relationships/hyperlink" Target="mailto:amanda.price@hawaiipacifichealth.org" TargetMode="External"/><Relationship Id="rId156" Type="http://schemas.openxmlformats.org/officeDocument/2006/relationships/hyperlink" Target="mailto:info@bikeandbuild.org" TargetMode="External"/><Relationship Id="rId13" Type="http://schemas.openxmlformats.org/officeDocument/2006/relationships/hyperlink" Target="https://www.athertonfamilyfoundation.org/file/Atherton-Grant-Application-Guidelines-2021-upd.-12-2020.pdf" TargetMode="External"/><Relationship Id="rId18" Type="http://schemas.openxmlformats.org/officeDocument/2006/relationships/hyperlink" Target="https://www.wkkf.org/how-to-apply" TargetMode="External"/><Relationship Id="rId39" Type="http://schemas.openxmlformats.org/officeDocument/2006/relationships/hyperlink" Target="https://www.hawaiicommunityfoundation.org/grants/open-applications" TargetMode="External"/><Relationship Id="rId109" Type="http://schemas.openxmlformats.org/officeDocument/2006/relationships/hyperlink" Target="https://doublethedonation.com/tips/volunteer-grant-basics/" TargetMode="External"/><Relationship Id="rId34" Type="http://schemas.openxmlformats.org/officeDocument/2006/relationships/hyperlink" Target="https://docs.google.com/forms/d/e/1FAIpQLSf_MKZrlv186JJDx6f2qRZD7ztPFpR1lTZ1tSetrvbRjGi3eA/viewform" TargetMode="External"/><Relationship Id="rId50" Type="http://schemas.openxmlformats.org/officeDocument/2006/relationships/hyperlink" Target="https://www.hawaiitourismauthority.org/rfps/" TargetMode="External"/><Relationship Id="rId55" Type="http://schemas.openxmlformats.org/officeDocument/2006/relationships/hyperlink" Target="https://hidot.hawaii.gov/administration/fta-grant-programs/" TargetMode="External"/><Relationship Id="rId76" Type="http://schemas.openxmlformats.org/officeDocument/2006/relationships/hyperlink" Target="https://static1.squarespace.com/static/5b7f22db1aef1d9ac2fa8de0/t/5fd908801f10986c2edc10c2/1608059026970/JACFF+2019+Annual+Report.pdf" TargetMode="External"/><Relationship Id="rId97" Type="http://schemas.openxmlformats.org/officeDocument/2006/relationships/hyperlink" Target="https://www.hawaiicommunityfoundation.org/file/2021/FINAL-2021-East-Hawaii_West-Hawaii_Kukio_RFP.pdf" TargetMode="External"/><Relationship Id="rId104" Type="http://schemas.openxmlformats.org/officeDocument/2006/relationships/hyperlink" Target="https://www.peopleforbikes.org/mission" TargetMode="External"/><Relationship Id="rId120" Type="http://schemas.openxmlformats.org/officeDocument/2006/relationships/hyperlink" Target="http://www.charitywalkhawaii.org/" TargetMode="External"/><Relationship Id="rId125" Type="http://schemas.openxmlformats.org/officeDocument/2006/relationships/hyperlink" Target="https://kresge.org/grants-social-investments/grants-awarded/?award_keyword=national+inter&amp;award_year=&amp;award_funding_area=increase-creative-capacity-to-shape-healthier-neighborhoods&amp;organization_location=&amp;sort=a-z" TargetMode="External"/><Relationship Id="rId141" Type="http://schemas.openxmlformats.org/officeDocument/2006/relationships/hyperlink" Target="mailto:claire.tarumoto@boh.com" TargetMode="External"/><Relationship Id="rId146" Type="http://schemas.openxmlformats.org/officeDocument/2006/relationships/hyperlink" Target="mailto:Charlene@gohta.net" TargetMode="External"/><Relationship Id="rId7" Type="http://schemas.openxmlformats.org/officeDocument/2006/relationships/hyperlink" Target="https://nexus.hawaiicommunityfoundation.org/SSLPage.aspx?pid=330" TargetMode="External"/><Relationship Id="rId71" Type="http://schemas.openxmlformats.org/officeDocument/2006/relationships/hyperlink" Target="https://www.grantinterface.com/Home/Logon?urlkey=healy" TargetMode="External"/><Relationship Id="rId92" Type="http://schemas.openxmlformats.org/officeDocument/2006/relationships/hyperlink" Target="https://www.planetbike.com/blog/planet-bike-awards-over-25000-supporting-13-advocacy-groups-across-the-us/" TargetMode="External"/><Relationship Id="rId2" Type="http://schemas.openxmlformats.org/officeDocument/2006/relationships/hyperlink" Target="https://www.wardvillagefoundation.org/apply/" TargetMode="External"/><Relationship Id="rId29" Type="http://schemas.openxmlformats.org/officeDocument/2006/relationships/hyperlink" Target="https://kresge.org/grants-social-investments/how-to-apply/" TargetMode="External"/><Relationship Id="rId24" Type="http://schemas.openxmlformats.org/officeDocument/2006/relationships/hyperlink" Target="https://www.nsc.org/road-safety/get-involved/road-to-zero/grants" TargetMode="External"/><Relationship Id="rId40" Type="http://schemas.openxmlformats.org/officeDocument/2006/relationships/hyperlink" Target="https://www.hawaiicommunityfoundation.org/grants/community-grants" TargetMode="External"/><Relationship Id="rId45" Type="http://schemas.openxmlformats.org/officeDocument/2006/relationships/hyperlink" Target="https://s2.q4cdn.com/268623243/files/doc_downloads/HEI-Foundation-Application-2021.pdf" TargetMode="External"/><Relationship Id="rId66" Type="http://schemas.openxmlformats.org/officeDocument/2006/relationships/hyperlink" Target="https://hmsafoundation.org/" TargetMode="External"/><Relationship Id="rId87" Type="http://schemas.openxmlformats.org/officeDocument/2006/relationships/hyperlink" Target="https://www.newbelgium.com/company/mission/small-grants-details/" TargetMode="External"/><Relationship Id="rId110" Type="http://schemas.openxmlformats.org/officeDocument/2006/relationships/hyperlink" Target="https://bikeandbuild.org/programs/" TargetMode="External"/><Relationship Id="rId115" Type="http://schemas.openxmlformats.org/officeDocument/2006/relationships/hyperlink" Target="https://bikeandbuild.org/about/" TargetMode="External"/><Relationship Id="rId131" Type="http://schemas.openxmlformats.org/officeDocument/2006/relationships/hyperlink" Target="mailto:tara.yi.lucas@hawaii.gov" TargetMode="External"/><Relationship Id="rId136" Type="http://schemas.openxmlformats.org/officeDocument/2006/relationships/hyperlink" Target="mailto:shannon.melluzzo@heart.org" TargetMode="External"/><Relationship Id="rId157" Type="http://schemas.openxmlformats.org/officeDocument/2006/relationships/hyperlink" Target="mailto:friend@friendsofhawaii.org" TargetMode="External"/><Relationship Id="rId61" Type="http://schemas.openxmlformats.org/officeDocument/2006/relationships/hyperlink" Target="https://betterbikeshare.org/wp-content/uploads/2021/03/BBSP-Mini-Grant-app-2021.docx" TargetMode="External"/><Relationship Id="rId82" Type="http://schemas.openxmlformats.org/officeDocument/2006/relationships/hyperlink" Target="https://www.wkkf.org/grants" TargetMode="External"/><Relationship Id="rId152" Type="http://schemas.openxmlformats.org/officeDocument/2006/relationships/hyperlink" Target="mailto:kiran@peopleforbikes.org" TargetMode="External"/><Relationship Id="rId19" Type="http://schemas.openxmlformats.org/officeDocument/2006/relationships/hyperlink" Target="https://www.wkkf.org/grants" TargetMode="External"/><Relationship Id="rId14" Type="http://schemas.openxmlformats.org/officeDocument/2006/relationships/hyperlink" Target="https://albertsonscompaniesfoundation.versaic.com/login" TargetMode="External"/><Relationship Id="rId30" Type="http://schemas.openxmlformats.org/officeDocument/2006/relationships/hyperlink" Target="https://secure.railstotrails.org/site/SSurvey;jsessionid=00000000.app20052a?NONCE_TOKEN=6228A0774F2ED9078D84E8E9A4EBDB25&amp;ACTION_REQUIRED=URI_ACTION_USER_REQUESTS&amp;SURVEY_ID=10685" TargetMode="External"/><Relationship Id="rId35" Type="http://schemas.openxmlformats.org/officeDocument/2006/relationships/hyperlink" Target="https://vistaoutdoor.com/social-responsibility/foundation/" TargetMode="External"/><Relationship Id="rId56" Type="http://schemas.openxmlformats.org/officeDocument/2006/relationships/hyperlink" Target="https://hidot.hawaii.gov/administration/files/2021/06/2021-5310-Fillable-Application.pdf" TargetMode="External"/><Relationship Id="rId77" Type="http://schemas.openxmlformats.org/officeDocument/2006/relationships/hyperlink" Target="https://www.wardvillage.com/press/ward-village-furthers-commitment-to-local-community-with-212700-in-grants-to-eight-hawaii%E2%80%90based-nonprofits/" TargetMode="External"/><Relationship Id="rId100" Type="http://schemas.openxmlformats.org/officeDocument/2006/relationships/hyperlink" Target="https://static1.squarespace.com/static/5a9f1fe9a2772c04af8aa709/t/5ba98a1653450af1f8deac3b/1537837590833/HMSAF_How_to_Apply_v1.1.pdf" TargetMode="External"/><Relationship Id="rId105" Type="http://schemas.openxmlformats.org/officeDocument/2006/relationships/hyperlink" Target="mailto:info@aaafoundation.org" TargetMode="External"/><Relationship Id="rId126" Type="http://schemas.openxmlformats.org/officeDocument/2006/relationships/hyperlink" Target="https://www.planetbike.com/practice/" TargetMode="External"/><Relationship Id="rId147" Type="http://schemas.openxmlformats.org/officeDocument/2006/relationships/hyperlink" Target="mailto:media@kresge.org" TargetMode="External"/><Relationship Id="rId8" Type="http://schemas.openxmlformats.org/officeDocument/2006/relationships/hyperlink" Target="../../campbellfamilyfoundation.org" TargetMode="External"/><Relationship Id="rId51" Type="http://schemas.openxmlformats.org/officeDocument/2006/relationships/hyperlink" Target="https://www.hawaiitourismauthority.org/media/5419/hta-strategic-plan-2020-2025.pdf" TargetMode="External"/><Relationship Id="rId72" Type="http://schemas.openxmlformats.org/officeDocument/2006/relationships/hyperlink" Target="https://www.thehealyfoundation.org/projects" TargetMode="External"/><Relationship Id="rId93" Type="http://schemas.openxmlformats.org/officeDocument/2006/relationships/hyperlink" Target="https://www.kokuahawaiifoundation.org/projectgrants" TargetMode="External"/><Relationship Id="rId98" Type="http://schemas.openxmlformats.org/officeDocument/2006/relationships/hyperlink" Target="https://www.healthcaregrants.info/GrantDetails.aspx?gid=32870" TargetMode="External"/><Relationship Id="rId121" Type="http://schemas.openxmlformats.org/officeDocument/2006/relationships/hyperlink" Target="http://www.charitywalkhawaii.org/contact.html" TargetMode="External"/><Relationship Id="rId142" Type="http://schemas.openxmlformats.org/officeDocument/2006/relationships/hyperlink" Target="mailto:info@hcf-hawaii.org" TargetMode="External"/><Relationship Id="rId3" Type="http://schemas.openxmlformats.org/officeDocument/2006/relationships/hyperlink" Target="https://hands.ehawaii.gov/hands/opportunities/opportunity-details/18855" TargetMode="External"/><Relationship Id="rId25" Type="http://schemas.openxmlformats.org/officeDocument/2006/relationships/hyperlink" Target="https://www.nsc.org/road/resources/road-to-zero/road-to-zero-priority-statement" TargetMode="External"/><Relationship Id="rId46" Type="http://schemas.openxmlformats.org/officeDocument/2006/relationships/hyperlink" Target="https://issuu.com/heihawaii/docs/hei-foundation-report-2020" TargetMode="External"/><Relationship Id="rId67" Type="http://schemas.openxmlformats.org/officeDocument/2006/relationships/hyperlink" Target="https://hmsafoundation.org/contact" TargetMode="External"/><Relationship Id="rId116" Type="http://schemas.openxmlformats.org/officeDocument/2006/relationships/hyperlink" Target="https://bikeandbuild.org/programs/financial-assistance/" TargetMode="External"/><Relationship Id="rId137" Type="http://schemas.openxmlformats.org/officeDocument/2006/relationships/hyperlink" Target="mailto:RoadToZero@nsc.org" TargetMode="External"/><Relationship Id="rId158" Type="http://schemas.openxmlformats.org/officeDocument/2006/relationships/hyperlink" Target="mailto:charitywalk@hawaiilodging.org" TargetMode="External"/><Relationship Id="rId20" Type="http://schemas.openxmlformats.org/officeDocument/2006/relationships/hyperlink" Target="https://www.matson.com/community/hawaii/index.html" TargetMode="External"/><Relationship Id="rId41" Type="http://schemas.openxmlformats.org/officeDocument/2006/relationships/hyperlink" Target="https://www.cybergrants.com/pls/cybergrants/quiz.display_question?x_gm_id=3237&amp;x_quiz_id=3553&amp;x_order_by=1" TargetMode="External"/><Relationship Id="rId62" Type="http://schemas.openxmlformats.org/officeDocument/2006/relationships/hyperlink" Target="https://betterbikeshare.org/cycles/mini-grant-2021/" TargetMode="External"/><Relationship Id="rId83" Type="http://schemas.openxmlformats.org/officeDocument/2006/relationships/hyperlink" Target="https://www.matson.com/community/MatsonGiving_Manifest_2019.pdf" TargetMode="External"/><Relationship Id="rId88" Type="http://schemas.openxmlformats.org/officeDocument/2006/relationships/hyperlink" Target="https://kresge.org/grants-social-investments/grants-awarded/?award_keyword=Hawaii&amp;award_year=&amp;award_funding_area=&amp;organization_location=&amp;sort=recent" TargetMode="External"/><Relationship Id="rId111" Type="http://schemas.openxmlformats.org/officeDocument/2006/relationships/hyperlink" Target="https://doublethedonation.com/" TargetMode="External"/><Relationship Id="rId132" Type="http://schemas.openxmlformats.org/officeDocument/2006/relationships/hyperlink" Target="mailto:evondohlen@hcf-hawaii.org" TargetMode="External"/><Relationship Id="rId153" Type="http://schemas.openxmlformats.org/officeDocument/2006/relationships/hyperlink" Target="mailto:parks@saferoutespartnership.org" TargetMode="External"/><Relationship Id="rId15" Type="http://schemas.openxmlformats.org/officeDocument/2006/relationships/hyperlink" Target="http://safewayfoundation.org/get-funded/grant-funding-guidelines-hawaii/" TargetMode="External"/><Relationship Id="rId36" Type="http://schemas.openxmlformats.org/officeDocument/2006/relationships/hyperlink" Target="https://online.foundationsource.com/ws/index.jsp?site=vistaoutdoor" TargetMode="External"/><Relationship Id="rId57" Type="http://schemas.openxmlformats.org/officeDocument/2006/relationships/hyperlink" Target="https://www.360adventurecollective.org/contact-us" TargetMode="External"/><Relationship Id="rId106" Type="http://schemas.openxmlformats.org/officeDocument/2006/relationships/hyperlink" Target="https://member.acg.aaa.com/content/dam/acg/pdfs/driving-safety/grant/2021_Traffic_Safety_Grant_Application.pdf" TargetMode="External"/><Relationship Id="rId127" Type="http://schemas.openxmlformats.org/officeDocument/2006/relationships/hyperlink" Target="mailto:communitychallenge@aarp.org" TargetMode="External"/><Relationship Id="rId10" Type="http://schemas.openxmlformats.org/officeDocument/2006/relationships/hyperlink" Target="https://www.wardvillage.com/about/giving-back/" TargetMode="External"/><Relationship Id="rId31" Type="http://schemas.openxmlformats.org/officeDocument/2006/relationships/hyperlink" Target="https://www.railstotrails.org/media/983586/2021-trail-grants-application-worksheet.docx" TargetMode="External"/><Relationship Id="rId52" Type="http://schemas.openxmlformats.org/officeDocument/2006/relationships/hyperlink" Target="https://about.kaiserpermanente.org/community-health/communities-we-serve/mid-atlantic-community/grants-and-sponsorships" TargetMode="External"/><Relationship Id="rId73" Type="http://schemas.openxmlformats.org/officeDocument/2006/relationships/hyperlink" Target="https://www.hawaiicommunityfoundation.org/grants/open-applications" TargetMode="External"/><Relationship Id="rId78" Type="http://schemas.openxmlformats.org/officeDocument/2006/relationships/hyperlink" Target="https://hands.ehawaii.gov/hands/awards" TargetMode="External"/><Relationship Id="rId94" Type="http://schemas.openxmlformats.org/officeDocument/2006/relationships/hyperlink" Target="https://www.outsidebusinessjournal.com/advocacy/nonprofits/what-outdoor-nonprofits-need-to-know-about-vistas-new-foundation/" TargetMode="External"/><Relationship Id="rId99" Type="http://schemas.openxmlformats.org/officeDocument/2006/relationships/hyperlink" Target="https://www.hawaiianelectric.com/hei-charitable-foundation-donates-125000-to-hawaii-foodbank-and-united-way-for-covid-19-aid" TargetMode="External"/><Relationship Id="rId101" Type="http://schemas.openxmlformats.org/officeDocument/2006/relationships/hyperlink" Target="https://www.hawaiitourismauthority.org/rfps/previous-awardees/" TargetMode="External"/><Relationship Id="rId122" Type="http://schemas.openxmlformats.org/officeDocument/2006/relationships/hyperlink" Target="http://www.charitywalkhawaii.org/for-non-profits.html" TargetMode="External"/><Relationship Id="rId143" Type="http://schemas.openxmlformats.org/officeDocument/2006/relationships/hyperlink" Target="mailto:heicf@hei.com." TargetMode="External"/><Relationship Id="rId148" Type="http://schemas.openxmlformats.org/officeDocument/2006/relationships/hyperlink" Target="mailto:donationrequest@llbean.com" TargetMode="External"/><Relationship Id="rId4" Type="http://schemas.openxmlformats.org/officeDocument/2006/relationships/hyperlink" Target="https://www.aarp.org/livable-communities/community-challenge/info-2020/2020-challenge.html?cmp=EMC-DSM-NLC-LC-HOMFAM-20200205_LivableCommunities_899300_1269402-020520-F1-2020Challenge-CTA_Button-CTRL-4345770&amp;encparam=eM4JXBVO25uxfVcG%2fIi3fnS5wNqDU8rLihmxaC4RJ7g%3d" TargetMode="External"/><Relationship Id="rId9" Type="http://schemas.openxmlformats.org/officeDocument/2006/relationships/hyperlink" Target="../../wardvillage.com/community/hawaii-community-foundation" TargetMode="External"/><Relationship Id="rId26" Type="http://schemas.openxmlformats.org/officeDocument/2006/relationships/hyperlink" Target="https://www.newbelgium.com/company/mission/giving-back/" TargetMode="External"/><Relationship Id="rId47" Type="http://schemas.openxmlformats.org/officeDocument/2006/relationships/hyperlink" Target="https://foundation.homedepot.com/s_Login.jsp" TargetMode="External"/><Relationship Id="rId68" Type="http://schemas.openxmlformats.org/officeDocument/2006/relationships/hyperlink" Target="https://www.instrumentl.com/grants/kaiser-permanente-hawaii-region-community-grants-program" TargetMode="External"/><Relationship Id="rId89" Type="http://schemas.openxmlformats.org/officeDocument/2006/relationships/hyperlink" Target="https://www.360adventurecollective.org/360-adventure-collective-grant-program" TargetMode="External"/><Relationship Id="rId112" Type="http://schemas.openxmlformats.org/officeDocument/2006/relationships/hyperlink" Target="http://forms.matchinggifts.com/Geico%20Nonprofit%20Form.pdf" TargetMode="External"/><Relationship Id="rId133" Type="http://schemas.openxmlformats.org/officeDocument/2006/relationships/hyperlink" Target="mailto:Christy.Duncan-Anderson@safeway.com" TargetMode="External"/><Relationship Id="rId154" Type="http://schemas.openxmlformats.org/officeDocument/2006/relationships/hyperlink" Target="mailto:zoe@peopleforbikes.org" TargetMode="External"/><Relationship Id="rId16" Type="http://schemas.openxmlformats.org/officeDocument/2006/relationships/hyperlink" Target="https://www.3m.com/3M/en_US/gives-us/corporate-giving/grant-guidelines/" TargetMode="External"/><Relationship Id="rId37" Type="http://schemas.openxmlformats.org/officeDocument/2006/relationships/hyperlink" Target="https://vistaoutdoor.com/purpose-vision/" TargetMode="External"/><Relationship Id="rId58" Type="http://schemas.openxmlformats.org/officeDocument/2006/relationships/hyperlink" Target="https://giving.hawaiipacifichealth.org/ways-to-give/corporate-foundation-giving/" TargetMode="External"/><Relationship Id="rId79" Type="http://schemas.openxmlformats.org/officeDocument/2006/relationships/hyperlink" Target="https://www.3m.com/3M/en_US/gives-us/employee-and-retiree-matching-gifts/" TargetMode="External"/><Relationship Id="rId102" Type="http://schemas.openxmlformats.org/officeDocument/2006/relationships/hyperlink" Target="https://www.peopleforbikes.org/grant-application" TargetMode="External"/><Relationship Id="rId123" Type="http://schemas.openxmlformats.org/officeDocument/2006/relationships/hyperlink" Target="https://www.patchhawaii.org/blog/hawaii-visitor-industry-oahu-charity-walk-raises-5000-for-homeless-outreach/" TargetMode="External"/><Relationship Id="rId144" Type="http://schemas.openxmlformats.org/officeDocument/2006/relationships/hyperlink" Target="mailto:THDF_CIG@homedepot.com" TargetMode="External"/><Relationship Id="rId90" Type="http://schemas.openxmlformats.org/officeDocument/2006/relationships/hyperlink" Target="https://www.americancanoe.org/page/LLBean_CFC_Grant" TargetMode="External"/><Relationship Id="rId27" Type="http://schemas.openxmlformats.org/officeDocument/2006/relationships/hyperlink" Target="https://www.newbelgium.com/company/mission/small-grants-details/" TargetMode="External"/><Relationship Id="rId48" Type="http://schemas.openxmlformats.org/officeDocument/2006/relationships/hyperlink" Target="https://corporate.homedepot.com/foundation" TargetMode="External"/><Relationship Id="rId69" Type="http://schemas.openxmlformats.org/officeDocument/2006/relationships/hyperlink" Target="https://www.aarp.org/livable-communities/community-challenge/info-2021/2021-grantees.html" TargetMode="External"/><Relationship Id="rId113" Type="http://schemas.openxmlformats.org/officeDocument/2006/relationships/hyperlink" Target="https://doublethedonation.com/contact-us" TargetMode="External"/><Relationship Id="rId134" Type="http://schemas.openxmlformats.org/officeDocument/2006/relationships/hyperlink" Target="mailto:conciergedesk@wkkf.or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hidot.hawaii.gov/highways/srts/" TargetMode="External"/><Relationship Id="rId18" Type="http://schemas.openxmlformats.org/officeDocument/2006/relationships/hyperlink" Target="https://safety.fhwa.dot.gov/hsip/hsip.cfm" TargetMode="External"/><Relationship Id="rId26" Type="http://schemas.openxmlformats.org/officeDocument/2006/relationships/hyperlink" Target="mailto:Jan%20Higaki%20mailto:jan.higaki@hawaii.gov%20(HSIP)" TargetMode="External"/><Relationship Id="rId21" Type="http://schemas.openxmlformats.org/officeDocument/2006/relationships/hyperlink" Target="mailto:saferoutestoschool@hawaii.gov" TargetMode="External"/><Relationship Id="rId34" Type="http://schemas.openxmlformats.org/officeDocument/2006/relationships/hyperlink" Target="mailto:healthyhawaii@doh.hawaii.gov" TargetMode="External"/><Relationship Id="rId7" Type="http://schemas.openxmlformats.org/officeDocument/2006/relationships/hyperlink" Target="https://www.transportation.gov/RAISEgrants/apply" TargetMode="External"/><Relationship Id="rId12" Type="http://schemas.openxmlformats.org/officeDocument/2006/relationships/hyperlink" Target="https://www.fhwa.dot.gov/environment/recreational_trails/" TargetMode="External"/><Relationship Id="rId17" Type="http://schemas.openxmlformats.org/officeDocument/2006/relationships/hyperlink" Target="mailto:Mark.Glaze@dot.gov" TargetMode="External"/><Relationship Id="rId25" Type="http://schemas.openxmlformats.org/officeDocument/2006/relationships/hyperlink" Target="mailto:nhtsaropdprogramquestions@dot.gov" TargetMode="External"/><Relationship Id="rId33" Type="http://schemas.openxmlformats.org/officeDocument/2006/relationships/hyperlink" Target="mailto:emsipsb@doh.hawaii.gov" TargetMode="External"/><Relationship Id="rId38" Type="http://schemas.openxmlformats.org/officeDocument/2006/relationships/printerSettings" Target="../printerSettings/printerSettings2.bin"/><Relationship Id="rId2" Type="http://schemas.openxmlformats.org/officeDocument/2006/relationships/hyperlink" Target="mailto:RAISEgrants@dot.gov" TargetMode="External"/><Relationship Id="rId16" Type="http://schemas.openxmlformats.org/officeDocument/2006/relationships/hyperlink" Target="https://www.transportation.gov/buildamerica/financing/tifia/applying" TargetMode="External"/><Relationship Id="rId20" Type="http://schemas.openxmlformats.org/officeDocument/2006/relationships/hyperlink" Target="https://hidot.hawaii.gov/wp-content/uploads/2017/05/STF-May-15-2017-NOTES.pdf" TargetMode="External"/><Relationship Id="rId29" Type="http://schemas.openxmlformats.org/officeDocument/2006/relationships/hyperlink" Target="https://dlnr.hawaii.gov/recreation/nah/contact/" TargetMode="External"/><Relationship Id="rId1" Type="http://schemas.openxmlformats.org/officeDocument/2006/relationships/hyperlink" Target="https://www.transportation.gov/RAISEgrants/outreach" TargetMode="External"/><Relationship Id="rId6" Type="http://schemas.openxmlformats.org/officeDocument/2006/relationships/hyperlink" Target="https://www.transportation.gov/buildamerica/financing/infra-grants/infrastructure-rebuilding-america" TargetMode="External"/><Relationship Id="rId11" Type="http://schemas.openxmlformats.org/officeDocument/2006/relationships/hyperlink" Target="https://www.fhwa.dot.gov/fastact/factsheets/cmaqfs.cfm" TargetMode="External"/><Relationship Id="rId24" Type="http://schemas.openxmlformats.org/officeDocument/2006/relationships/hyperlink" Target="https://www.nhtsa.gov/highway-safety-grants-program/faqs-impacts-public-health-emergency-covid-19-nhtsas-fy-2021-highway" TargetMode="External"/><Relationship Id="rId32" Type="http://schemas.openxmlformats.org/officeDocument/2006/relationships/hyperlink" Target="https://health.hawaii.gov/injuryprevention/" TargetMode="External"/><Relationship Id="rId37" Type="http://schemas.openxmlformats.org/officeDocument/2006/relationships/hyperlink" Target="mailto:INFRAgrants@dot.gov" TargetMode="External"/><Relationship Id="rId5" Type="http://schemas.openxmlformats.org/officeDocument/2006/relationships/hyperlink" Target="https://www.transportation.gov/buildamerica/financing/infra-grants/how-apply" TargetMode="External"/><Relationship Id="rId15" Type="http://schemas.openxmlformats.org/officeDocument/2006/relationships/hyperlink" Target="mailto:ryan.fujii@hawaii.gov" TargetMode="External"/><Relationship Id="rId23" Type="http://schemas.openxmlformats.org/officeDocument/2006/relationships/hyperlink" Target="https://hidot.hawaii.gov/administration/2019-safe-routes-to-school-informational-workshops-announced/" TargetMode="External"/><Relationship Id="rId28" Type="http://schemas.openxmlformats.org/officeDocument/2006/relationships/hyperlink" Target="https://www.nhtsa.gov/sites/nhtsa.gov/files/documents/hi_fy21_hsp.pdf" TargetMode="External"/><Relationship Id="rId36" Type="http://schemas.openxmlformats.org/officeDocument/2006/relationships/hyperlink" Target="https://climate.hawaii.gov/grants-to-projects-bridge/" TargetMode="External"/><Relationship Id="rId10" Type="http://schemas.openxmlformats.org/officeDocument/2006/relationships/hyperlink" Target="mailto:BuildAmerica@dot.gov" TargetMode="External"/><Relationship Id="rId19" Type="http://schemas.openxmlformats.org/officeDocument/2006/relationships/hyperlink" Target="mailto:TA.Program@hawaii.gov" TargetMode="External"/><Relationship Id="rId31" Type="http://schemas.openxmlformats.org/officeDocument/2006/relationships/hyperlink" Target="https://safety.fhwa.dot.gov/hsip/hsip.cfm" TargetMode="External"/><Relationship Id="rId4" Type="http://schemas.openxmlformats.org/officeDocument/2006/relationships/hyperlink" Target="https://www.transportation.gov/buildamerica/financing/infra-grants/infra-webinar-series" TargetMode="External"/><Relationship Id="rId9" Type="http://schemas.openxmlformats.org/officeDocument/2006/relationships/hyperlink" Target="https://www.transportation.gov/buildamerica/financing/tifia/applying" TargetMode="External"/><Relationship Id="rId14" Type="http://schemas.openxmlformats.org/officeDocument/2006/relationships/hyperlink" Target="http://hidot.hawaii.gov/administration/fta-5310/" TargetMode="External"/><Relationship Id="rId22" Type="http://schemas.openxmlformats.org/officeDocument/2006/relationships/hyperlink" Target="https://www.nhtsa.gov/highway-safety-grants-program" TargetMode="External"/><Relationship Id="rId27" Type="http://schemas.openxmlformats.org/officeDocument/2006/relationships/hyperlink" Target="https://hidot.hawaii.gov/highways/mvso/" TargetMode="External"/><Relationship Id="rId30" Type="http://schemas.openxmlformats.org/officeDocument/2006/relationships/hyperlink" Target="mailto:aaron.j.lowe@hawaii.gov" TargetMode="External"/><Relationship Id="rId35" Type="http://schemas.openxmlformats.org/officeDocument/2006/relationships/hyperlink" Target="https://health.hawaii.gov/physical-activity-nutrition/" TargetMode="External"/><Relationship Id="rId8" Type="http://schemas.openxmlformats.org/officeDocument/2006/relationships/hyperlink" Target="https://www.transportation.gov/buildamerica/financing/tifia" TargetMode="External"/><Relationship Id="rId3" Type="http://schemas.openxmlformats.org/officeDocument/2006/relationships/hyperlink" Target="https://www.transportation.gov/RAISEgrants/app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0D130-049E-4782-B07C-AAB085CD40C3}">
  <dimension ref="A1:M49"/>
  <sheetViews>
    <sheetView tabSelected="1" zoomScaleNormal="100" workbookViewId="0">
      <pane ySplit="4" topLeftCell="A43" activePane="bottomLeft" state="frozen"/>
      <selection pane="bottomLeft" activeCell="A47" sqref="A47:J47"/>
    </sheetView>
  </sheetViews>
  <sheetFormatPr defaultColWidth="8.75" defaultRowHeight="13.9"/>
  <cols>
    <col min="1" max="1" width="11.75" style="33" customWidth="1"/>
    <col min="2" max="2" width="12.25" style="33" customWidth="1"/>
    <col min="3" max="3" width="28.5" style="33" customWidth="1"/>
    <col min="4" max="4" width="34.5" style="33" customWidth="1"/>
    <col min="5" max="5" width="22.125" style="33" customWidth="1"/>
    <col min="6" max="6" width="27.625" style="33" customWidth="1"/>
    <col min="7" max="7" width="23.25" style="33" bestFit="1" customWidth="1"/>
    <col min="8" max="8" width="33.25" style="33" customWidth="1"/>
    <col min="9" max="10" width="25.375" style="33" customWidth="1"/>
    <col min="11" max="16384" width="8.75" style="33"/>
  </cols>
  <sheetData>
    <row r="1" spans="1:11" ht="30" customHeight="1">
      <c r="A1" s="45" t="s">
        <v>0</v>
      </c>
      <c r="B1" s="46"/>
      <c r="C1" s="46"/>
      <c r="D1" s="46"/>
      <c r="E1" s="46"/>
      <c r="F1" s="46"/>
      <c r="G1" s="46"/>
      <c r="H1" s="46"/>
      <c r="I1" s="46"/>
      <c r="J1" s="46"/>
    </row>
    <row r="2" spans="1:11" ht="30" customHeight="1">
      <c r="A2" s="41" t="s">
        <v>1</v>
      </c>
      <c r="B2" s="42"/>
      <c r="C2" s="43"/>
      <c r="D2" s="34"/>
      <c r="E2" s="34"/>
      <c r="F2" s="34"/>
      <c r="G2" s="34"/>
      <c r="H2" s="35"/>
      <c r="I2" s="34"/>
      <c r="J2" s="34"/>
    </row>
    <row r="3" spans="1:11" s="36" customFormat="1" ht="4.1500000000000004" customHeight="1">
      <c r="A3" s="47"/>
      <c r="B3" s="48"/>
      <c r="C3" s="48"/>
      <c r="D3" s="48"/>
      <c r="E3" s="48"/>
      <c r="F3" s="48"/>
      <c r="G3" s="48"/>
      <c r="H3" s="48"/>
      <c r="I3" s="48"/>
      <c r="J3" s="49"/>
    </row>
    <row r="4" spans="1:11" ht="30" customHeight="1">
      <c r="A4" s="29" t="s">
        <v>2</v>
      </c>
      <c r="B4" s="29" t="s">
        <v>3</v>
      </c>
      <c r="C4" s="29" t="s">
        <v>4</v>
      </c>
      <c r="D4" s="29" t="s">
        <v>5</v>
      </c>
      <c r="E4" s="30" t="s">
        <v>6</v>
      </c>
      <c r="F4" s="29" t="s">
        <v>7</v>
      </c>
      <c r="G4" s="29" t="s">
        <v>8</v>
      </c>
      <c r="H4" s="30" t="s">
        <v>9</v>
      </c>
      <c r="I4" s="29" t="s">
        <v>10</v>
      </c>
      <c r="J4" s="29" t="s">
        <v>11</v>
      </c>
    </row>
    <row r="5" spans="1:11" ht="46.9">
      <c r="A5" s="14" t="s">
        <v>12</v>
      </c>
      <c r="B5" s="14"/>
      <c r="C5" s="15" t="s">
        <v>13</v>
      </c>
      <c r="D5" s="14" t="s">
        <v>14</v>
      </c>
      <c r="E5" s="14" t="s">
        <v>15</v>
      </c>
      <c r="F5" s="15" t="s">
        <v>16</v>
      </c>
      <c r="G5" s="15" t="s">
        <v>17</v>
      </c>
      <c r="H5" s="15" t="s">
        <v>18</v>
      </c>
      <c r="I5" s="14" t="s">
        <v>19</v>
      </c>
      <c r="J5" s="14"/>
    </row>
    <row r="6" spans="1:11" ht="46.9">
      <c r="A6" s="14"/>
      <c r="B6" s="16">
        <v>43956</v>
      </c>
      <c r="C6" s="15" t="s">
        <v>20</v>
      </c>
      <c r="D6" s="14" t="s">
        <v>21</v>
      </c>
      <c r="E6" s="14" t="s">
        <v>22</v>
      </c>
      <c r="F6" s="15" t="s">
        <v>23</v>
      </c>
      <c r="G6" s="15" t="s">
        <v>24</v>
      </c>
      <c r="H6" s="15" t="s">
        <v>25</v>
      </c>
      <c r="I6" s="15"/>
      <c r="J6" s="15" t="s">
        <v>26</v>
      </c>
      <c r="K6" s="31"/>
    </row>
    <row r="7" spans="1:11" ht="46.9">
      <c r="A7" s="14" t="s">
        <v>27</v>
      </c>
      <c r="B7" s="14"/>
      <c r="C7" s="17" t="str">
        <f>HYPERLINK("https://www.thehealyfoundation.org/","Healy Foundation")</f>
        <v>Healy Foundation</v>
      </c>
      <c r="D7" s="14" t="s">
        <v>28</v>
      </c>
      <c r="E7" s="14" t="s">
        <v>29</v>
      </c>
      <c r="F7" s="15" t="s">
        <v>30</v>
      </c>
      <c r="G7" s="18" t="s">
        <v>31</v>
      </c>
      <c r="H7" s="14" t="s">
        <v>32</v>
      </c>
      <c r="I7" s="15"/>
      <c r="J7" s="15" t="s">
        <v>33</v>
      </c>
      <c r="K7" s="31"/>
    </row>
    <row r="8" spans="1:11" ht="46.9">
      <c r="A8" s="14"/>
      <c r="B8" s="16">
        <v>44295</v>
      </c>
      <c r="C8" s="15" t="s">
        <v>34</v>
      </c>
      <c r="D8" s="14" t="s">
        <v>35</v>
      </c>
      <c r="E8" s="14" t="s">
        <v>15</v>
      </c>
      <c r="F8" s="15" t="s">
        <v>36</v>
      </c>
      <c r="G8" s="15" t="s">
        <v>37</v>
      </c>
      <c r="H8" s="15" t="s">
        <v>38</v>
      </c>
      <c r="I8" s="15"/>
      <c r="J8" s="15" t="s">
        <v>39</v>
      </c>
      <c r="K8" s="31"/>
    </row>
    <row r="9" spans="1:11" ht="31.15">
      <c r="A9" s="14"/>
      <c r="B9" s="14"/>
      <c r="C9" s="15" t="s">
        <v>40</v>
      </c>
      <c r="D9" s="14" t="s">
        <v>41</v>
      </c>
      <c r="E9" s="14" t="s">
        <v>42</v>
      </c>
      <c r="F9" s="15" t="s">
        <v>43</v>
      </c>
      <c r="G9" s="15" t="s">
        <v>44</v>
      </c>
      <c r="H9" s="15" t="s">
        <v>45</v>
      </c>
      <c r="I9" s="15"/>
      <c r="J9" s="15" t="s">
        <v>46</v>
      </c>
      <c r="K9" s="31"/>
    </row>
    <row r="10" spans="1:11" ht="62.45">
      <c r="A10" s="14"/>
      <c r="B10" s="19" t="s">
        <v>47</v>
      </c>
      <c r="C10" s="15" t="str">
        <f>HYPERLINK("https://static1.squarespace.com/static/5b7f22db1aef1d9ac2fa8de0/t/5b849646b8a0450613a6bb70/1535415879263/JACFFgrantguideline1.pdf","Campbell Family Foundation")</f>
        <v>Campbell Family Foundation</v>
      </c>
      <c r="D10" s="14" t="s">
        <v>48</v>
      </c>
      <c r="E10" s="14" t="s">
        <v>15</v>
      </c>
      <c r="F10" s="15" t="s">
        <v>49</v>
      </c>
      <c r="G10" s="15" t="s">
        <v>50</v>
      </c>
      <c r="H10" s="14" t="s">
        <v>51</v>
      </c>
      <c r="I10" s="15"/>
      <c r="J10" s="15" t="s">
        <v>52</v>
      </c>
      <c r="K10" s="31"/>
    </row>
    <row r="11" spans="1:11" ht="46.9">
      <c r="A11" s="14"/>
      <c r="B11" s="14"/>
      <c r="C11" s="17" t="s">
        <v>53</v>
      </c>
      <c r="D11" s="14" t="s">
        <v>54</v>
      </c>
      <c r="E11" s="14"/>
      <c r="F11" s="15" t="s">
        <v>55</v>
      </c>
      <c r="G11" s="15" t="s">
        <v>56</v>
      </c>
      <c r="H11" s="14" t="s">
        <v>57</v>
      </c>
      <c r="I11" s="32" t="s">
        <v>58</v>
      </c>
      <c r="J11" s="15"/>
      <c r="K11" s="31"/>
    </row>
    <row r="12" spans="1:11" ht="31.15">
      <c r="A12" s="16">
        <v>43854</v>
      </c>
      <c r="B12" s="14" t="s">
        <v>59</v>
      </c>
      <c r="C12" s="17" t="s">
        <v>60</v>
      </c>
      <c r="D12" s="14" t="s">
        <v>61</v>
      </c>
      <c r="E12" s="14" t="s">
        <v>62</v>
      </c>
      <c r="F12" s="15" t="s">
        <v>63</v>
      </c>
      <c r="G12" s="15" t="s">
        <v>64</v>
      </c>
      <c r="H12" s="14" t="s">
        <v>65</v>
      </c>
      <c r="I12" s="15"/>
      <c r="J12" s="15" t="s">
        <v>66</v>
      </c>
    </row>
    <row r="13" spans="1:11" ht="109.15">
      <c r="A13" s="14"/>
      <c r="B13" s="14" t="s">
        <v>67</v>
      </c>
      <c r="C13" s="15" t="s">
        <v>68</v>
      </c>
      <c r="D13" s="14" t="s">
        <v>69</v>
      </c>
      <c r="E13" s="14" t="s">
        <v>70</v>
      </c>
      <c r="F13" s="14" t="s">
        <v>71</v>
      </c>
      <c r="G13" s="15" t="s">
        <v>72</v>
      </c>
      <c r="H13" s="14" t="s">
        <v>73</v>
      </c>
      <c r="I13" s="15"/>
      <c r="J13" s="15" t="s">
        <v>74</v>
      </c>
    </row>
    <row r="14" spans="1:11" ht="31.15">
      <c r="A14" s="14"/>
      <c r="B14" s="14"/>
      <c r="C14" s="17" t="str">
        <f>HYPERLINK("http://safewayfoundation.org/get-funded/grant-funding-guidelines-hawaii/","Safeway Foundation")</f>
        <v>Safeway Foundation</v>
      </c>
      <c r="D14" s="14" t="s">
        <v>75</v>
      </c>
      <c r="E14" s="14"/>
      <c r="F14" s="20" t="s">
        <v>76</v>
      </c>
      <c r="G14" s="15" t="s">
        <v>77</v>
      </c>
      <c r="H14" s="15" t="s">
        <v>78</v>
      </c>
      <c r="I14" s="15"/>
      <c r="J14" s="15" t="s">
        <v>79</v>
      </c>
    </row>
    <row r="15" spans="1:11" ht="46.9">
      <c r="A15" s="14" t="s">
        <v>80</v>
      </c>
      <c r="B15" s="14" t="s">
        <v>81</v>
      </c>
      <c r="C15" s="17" t="str">
        <f>HYPERLINK("https://www.3m.com/3M/en_US/gives-us/nonprofit-guidelines/","3m Foundation")</f>
        <v>3m Foundation</v>
      </c>
      <c r="D15" s="14" t="s">
        <v>82</v>
      </c>
      <c r="E15" s="14"/>
      <c r="F15" s="15" t="s">
        <v>83</v>
      </c>
      <c r="G15" s="15" t="s">
        <v>84</v>
      </c>
      <c r="H15" s="14" t="s">
        <v>85</v>
      </c>
      <c r="I15" s="14" t="s">
        <v>86</v>
      </c>
      <c r="J15" s="14"/>
    </row>
    <row r="16" spans="1:11" ht="31.15">
      <c r="A16" s="14" t="s">
        <v>27</v>
      </c>
      <c r="B16" s="14"/>
      <c r="C16" s="17" t="str">
        <f>HYPERLINK("https://www.fordfoundation.org/work/our-grants/idea-submission/","Ford Foundation")</f>
        <v>Ford Foundation</v>
      </c>
      <c r="D16" s="14" t="s">
        <v>87</v>
      </c>
      <c r="E16" s="14"/>
      <c r="F16" s="15" t="s">
        <v>88</v>
      </c>
      <c r="G16" s="18" t="s">
        <v>89</v>
      </c>
      <c r="H16" s="15" t="s">
        <v>90</v>
      </c>
      <c r="I16" s="14" t="s">
        <v>91</v>
      </c>
      <c r="J16" s="14"/>
    </row>
    <row r="17" spans="1:11" ht="31.15">
      <c r="A17" s="14"/>
      <c r="B17" s="14"/>
      <c r="C17" s="17" t="str">
        <f>HYPERLINK("https://www.wkkf.org/grantseekers","Kellogg")</f>
        <v>Kellogg</v>
      </c>
      <c r="D17" s="14" t="s">
        <v>92</v>
      </c>
      <c r="E17" s="14"/>
      <c r="F17" s="15" t="s">
        <v>93</v>
      </c>
      <c r="G17" s="15" t="s">
        <v>94</v>
      </c>
      <c r="H17" s="15" t="s">
        <v>95</v>
      </c>
      <c r="I17" s="15"/>
      <c r="J17" s="15" t="s">
        <v>96</v>
      </c>
    </row>
    <row r="18" spans="1:11" ht="31.15">
      <c r="A18" s="14"/>
      <c r="B18" s="14"/>
      <c r="C18" s="17" t="str">
        <f>HYPERLINK("https://www.matson.com/community/index.html","Matson Foundation")</f>
        <v>Matson Foundation</v>
      </c>
      <c r="D18" s="14" t="s">
        <v>97</v>
      </c>
      <c r="E18" s="14" t="s">
        <v>98</v>
      </c>
      <c r="F18" s="21" t="s">
        <v>99</v>
      </c>
      <c r="G18" s="15" t="s">
        <v>100</v>
      </c>
      <c r="H18" s="14"/>
      <c r="I18" s="15"/>
      <c r="J18" s="15" t="s">
        <v>101</v>
      </c>
    </row>
    <row r="19" spans="1:11" ht="46.9">
      <c r="A19" s="15" t="s">
        <v>102</v>
      </c>
      <c r="B19" s="14"/>
      <c r="C19" s="17" t="str">
        <f>HYPERLINK("https://voicesforhealthykids.org/grant-opportunities/","Voices for Healthy Kids")</f>
        <v>Voices for Healthy Kids</v>
      </c>
      <c r="D19" s="14" t="s">
        <v>103</v>
      </c>
      <c r="E19" s="14" t="s">
        <v>104</v>
      </c>
      <c r="F19" s="15" t="s">
        <v>105</v>
      </c>
      <c r="G19" s="15" t="s">
        <v>106</v>
      </c>
      <c r="H19" s="15" t="s">
        <v>107</v>
      </c>
      <c r="I19" s="15"/>
      <c r="J19" s="15" t="s">
        <v>108</v>
      </c>
    </row>
    <row r="20" spans="1:11" ht="31.15">
      <c r="A20" s="14"/>
      <c r="B20" s="14"/>
      <c r="C20" s="15" t="s">
        <v>109</v>
      </c>
      <c r="D20" s="22" t="s">
        <v>110</v>
      </c>
      <c r="E20" s="14" t="s">
        <v>104</v>
      </c>
      <c r="F20" s="15" t="s">
        <v>111</v>
      </c>
      <c r="G20" s="15" t="s">
        <v>112</v>
      </c>
      <c r="H20" s="15" t="s">
        <v>113</v>
      </c>
      <c r="I20" s="15"/>
      <c r="J20" s="15" t="s">
        <v>114</v>
      </c>
    </row>
    <row r="21" spans="1:11" ht="46.9">
      <c r="A21" s="16">
        <v>44144</v>
      </c>
      <c r="B21" s="16">
        <v>44183</v>
      </c>
      <c r="C21" s="15" t="s">
        <v>115</v>
      </c>
      <c r="D21" s="22" t="s">
        <v>116</v>
      </c>
      <c r="E21" s="14" t="s">
        <v>104</v>
      </c>
      <c r="F21" s="15" t="s">
        <v>117</v>
      </c>
      <c r="G21" s="15" t="s">
        <v>118</v>
      </c>
      <c r="H21" s="15" t="s">
        <v>119</v>
      </c>
      <c r="I21" s="15"/>
      <c r="J21" s="15" t="s">
        <v>120</v>
      </c>
      <c r="K21" s="37"/>
    </row>
    <row r="22" spans="1:11" ht="46.9">
      <c r="A22" s="14"/>
      <c r="B22" s="14"/>
      <c r="C22" s="17" t="str">
        <f>HYPERLINK("https://nsc.submittable.com/submit/129665/2019-road-to-zero-safe-system-innovation-grants","Road to Zero 2019")</f>
        <v>Road to Zero 2019</v>
      </c>
      <c r="D22" s="14" t="s">
        <v>121</v>
      </c>
      <c r="E22" s="14" t="s">
        <v>122</v>
      </c>
      <c r="F22" s="14" t="s">
        <v>123</v>
      </c>
      <c r="G22" s="15" t="s">
        <v>124</v>
      </c>
      <c r="H22" s="15" t="s">
        <v>125</v>
      </c>
      <c r="I22" s="15"/>
      <c r="J22" s="15" t="s">
        <v>126</v>
      </c>
      <c r="K22" s="37"/>
    </row>
    <row r="23" spans="1:11" ht="46.9">
      <c r="A23" s="16">
        <v>44256</v>
      </c>
      <c r="B23" s="16">
        <v>44286</v>
      </c>
      <c r="C23" s="15" t="s">
        <v>127</v>
      </c>
      <c r="D23" s="14" t="s">
        <v>128</v>
      </c>
      <c r="E23" s="14" t="s">
        <v>129</v>
      </c>
      <c r="F23" s="15" t="s">
        <v>130</v>
      </c>
      <c r="G23" s="15" t="s">
        <v>131</v>
      </c>
      <c r="H23" s="23" t="s">
        <v>132</v>
      </c>
      <c r="I23" s="15"/>
      <c r="J23" s="15" t="s">
        <v>133</v>
      </c>
      <c r="K23" s="37"/>
    </row>
    <row r="24" spans="1:11" ht="109.15">
      <c r="A24" s="14"/>
      <c r="B24" s="16">
        <v>44372</v>
      </c>
      <c r="C24" s="15" t="s">
        <v>134</v>
      </c>
      <c r="D24" s="14" t="s">
        <v>135</v>
      </c>
      <c r="E24" s="14"/>
      <c r="F24" s="14" t="s">
        <v>136</v>
      </c>
      <c r="G24" s="15" t="s">
        <v>137</v>
      </c>
      <c r="H24" s="14" t="s">
        <v>138</v>
      </c>
      <c r="I24" s="14" t="s">
        <v>139</v>
      </c>
      <c r="J24" s="14"/>
      <c r="K24" s="37"/>
    </row>
    <row r="25" spans="1:11" ht="46.9">
      <c r="A25" s="14"/>
      <c r="B25" s="14"/>
      <c r="C25" s="24" t="str">
        <f>HYPERLINK("https://kresge.org/programs/arts-culture/increase-creative-capacity-shape-healthier-neighborhoods","Kresge")</f>
        <v>Kresge</v>
      </c>
      <c r="D25" s="14" t="s">
        <v>140</v>
      </c>
      <c r="E25" s="15" t="s">
        <v>141</v>
      </c>
      <c r="F25" s="15" t="s">
        <v>142</v>
      </c>
      <c r="G25" s="15" t="s">
        <v>94</v>
      </c>
      <c r="H25" s="15" t="s">
        <v>143</v>
      </c>
      <c r="I25" s="15"/>
      <c r="J25" s="15" t="s">
        <v>144</v>
      </c>
      <c r="K25" s="37"/>
    </row>
    <row r="26" spans="1:11" ht="62.45">
      <c r="A26" s="14" t="s">
        <v>145</v>
      </c>
      <c r="B26" s="14"/>
      <c r="C26" s="24" t="str">
        <f>HYPERLINK("https://www.360adventurecollective.org/360-adventure-collective-grant-program","360 Adventure Collective")</f>
        <v>360 Adventure Collective</v>
      </c>
      <c r="D26" s="14" t="s">
        <v>146</v>
      </c>
      <c r="E26" s="25" t="s">
        <v>98</v>
      </c>
      <c r="F26" s="14" t="s">
        <v>147</v>
      </c>
      <c r="G26" s="15" t="s">
        <v>148</v>
      </c>
      <c r="H26" s="14" t="s">
        <v>149</v>
      </c>
      <c r="I26" s="15" t="s">
        <v>150</v>
      </c>
      <c r="J26" s="15"/>
      <c r="K26" s="37"/>
    </row>
    <row r="27" spans="1:11" ht="31.15">
      <c r="A27" s="14"/>
      <c r="B27" s="14"/>
      <c r="C27" s="24" t="str">
        <f>HYPERLINK("https://www.llbean.com/llb/shop/516899?page=guidelines-how-to-apply","L.L. Bean Community Fund")</f>
        <v>L.L. Bean Community Fund</v>
      </c>
      <c r="D27" s="14" t="s">
        <v>151</v>
      </c>
      <c r="E27" s="25" t="s">
        <v>152</v>
      </c>
      <c r="F27" s="15" t="s">
        <v>153</v>
      </c>
      <c r="G27" s="14" t="s">
        <v>154</v>
      </c>
      <c r="H27" s="14" t="s">
        <v>155</v>
      </c>
      <c r="I27" s="15"/>
      <c r="J27" s="15" t="s">
        <v>156</v>
      </c>
      <c r="K27" s="37"/>
    </row>
    <row r="28" spans="1:11" ht="31.15">
      <c r="A28" s="16">
        <v>44151</v>
      </c>
      <c r="B28" s="16">
        <v>44199</v>
      </c>
      <c r="C28" s="24" t="str">
        <f>HYPERLINK("https://www.railstotrails.org/our-work/grants/doppelt/application/","Doppelt Family Trail Development Fund, Rails to Trails Conserveny")</f>
        <v>Doppelt Family Trail Development Fund, Rails to Trails Conserveny</v>
      </c>
      <c r="D28" s="14" t="s">
        <v>157</v>
      </c>
      <c r="E28" s="14" t="s">
        <v>104</v>
      </c>
      <c r="F28" s="15" t="s">
        <v>158</v>
      </c>
      <c r="G28" s="15" t="s">
        <v>159</v>
      </c>
      <c r="H28" s="15" t="s">
        <v>160</v>
      </c>
      <c r="I28" s="15"/>
      <c r="J28" s="15" t="s">
        <v>161</v>
      </c>
      <c r="K28" s="37"/>
    </row>
    <row r="29" spans="1:11" ht="46.9">
      <c r="A29" s="14"/>
      <c r="B29" s="14">
        <v>2019</v>
      </c>
      <c r="C29" s="24" t="str">
        <f>HYPERLINK("https://www.planetbike.com/planet-bike-awards-over-25000-supporting-13-advocacy-groups-across-the-u-s/","Planet Bike")</f>
        <v>Planet Bike</v>
      </c>
      <c r="D29" s="14" t="s">
        <v>162</v>
      </c>
      <c r="E29" s="15" t="s">
        <v>163</v>
      </c>
      <c r="F29" s="15" t="s">
        <v>164</v>
      </c>
      <c r="G29" s="14" t="s">
        <v>165</v>
      </c>
      <c r="H29" s="14" t="s">
        <v>166</v>
      </c>
      <c r="I29" s="15"/>
      <c r="J29" s="15" t="s">
        <v>167</v>
      </c>
    </row>
    <row r="30" spans="1:11" ht="31.15">
      <c r="A30" s="16">
        <v>44227</v>
      </c>
      <c r="B30" s="16">
        <v>44592</v>
      </c>
      <c r="C30" s="15" t="s">
        <v>168</v>
      </c>
      <c r="D30" s="14" t="s">
        <v>169</v>
      </c>
      <c r="E30" s="15"/>
      <c r="F30" s="15" t="s">
        <v>170</v>
      </c>
      <c r="G30" s="15" t="s">
        <v>171</v>
      </c>
      <c r="H30" s="15" t="s">
        <v>172</v>
      </c>
      <c r="I30" s="15"/>
      <c r="J30" s="15" t="s">
        <v>173</v>
      </c>
    </row>
    <row r="31" spans="1:11" ht="46.9">
      <c r="A31" s="16">
        <v>44378</v>
      </c>
      <c r="B31" s="16">
        <v>44423</v>
      </c>
      <c r="C31" s="15" t="s">
        <v>174</v>
      </c>
      <c r="D31" s="14" t="s">
        <v>175</v>
      </c>
      <c r="E31" s="26" t="s">
        <v>104</v>
      </c>
      <c r="F31" s="15" t="s">
        <v>176</v>
      </c>
      <c r="G31" s="15" t="s">
        <v>94</v>
      </c>
      <c r="H31" s="15" t="s">
        <v>177</v>
      </c>
      <c r="I31" s="15"/>
      <c r="J31" s="15" t="s">
        <v>178</v>
      </c>
    </row>
    <row r="32" spans="1:11" ht="31.15">
      <c r="A32" s="14"/>
      <c r="B32" s="14" t="s">
        <v>179</v>
      </c>
      <c r="C32" s="17" t="str">
        <f>HYPERLINK("https://www.grantinterface.com/Home/Logon?urlkey=bankhawaii","BOH Map Money")</f>
        <v>BOH Map Money</v>
      </c>
      <c r="D32" s="14" t="s">
        <v>180</v>
      </c>
      <c r="E32" s="14" t="s">
        <v>181</v>
      </c>
      <c r="F32" s="15" t="s">
        <v>182</v>
      </c>
      <c r="G32" s="15" t="s">
        <v>183</v>
      </c>
      <c r="H32" s="14" t="s">
        <v>184</v>
      </c>
      <c r="I32" s="15"/>
      <c r="J32" s="15" t="s">
        <v>185</v>
      </c>
    </row>
    <row r="33" spans="1:13" ht="46.9">
      <c r="A33" s="15" t="s">
        <v>186</v>
      </c>
      <c r="B33" s="14" t="s">
        <v>187</v>
      </c>
      <c r="C33" s="15" t="s">
        <v>188</v>
      </c>
      <c r="D33" s="14" t="s">
        <v>189</v>
      </c>
      <c r="E33" s="14" t="s">
        <v>104</v>
      </c>
      <c r="F33" s="15" t="s">
        <v>190</v>
      </c>
      <c r="G33" s="15" t="s">
        <v>191</v>
      </c>
      <c r="H33" s="14" t="s">
        <v>192</v>
      </c>
      <c r="I33" s="15"/>
      <c r="J33" s="15" t="s">
        <v>193</v>
      </c>
    </row>
    <row r="34" spans="1:13" ht="46.9">
      <c r="A34" s="14"/>
      <c r="B34" s="14" t="s">
        <v>194</v>
      </c>
      <c r="C34" s="17" t="str">
        <f>HYPERLINK("http://clifbarfamilyfoundation.org/Grants-Programs/Small-Grants","Clif Bar Family Foundation")</f>
        <v>Clif Bar Family Foundation</v>
      </c>
      <c r="D34" s="14" t="s">
        <v>195</v>
      </c>
      <c r="E34" s="14" t="s">
        <v>196</v>
      </c>
      <c r="F34" s="15" t="s">
        <v>197</v>
      </c>
      <c r="G34" s="15" t="s">
        <v>183</v>
      </c>
      <c r="H34" s="15" t="s">
        <v>198</v>
      </c>
      <c r="I34" s="15" t="s">
        <v>199</v>
      </c>
      <c r="J34" s="15"/>
    </row>
    <row r="35" spans="1:13" ht="62.45">
      <c r="A35" s="14"/>
      <c r="B35" s="14" t="s">
        <v>200</v>
      </c>
      <c r="C35" s="15" t="s">
        <v>201</v>
      </c>
      <c r="D35" s="14" t="s">
        <v>202</v>
      </c>
      <c r="E35" s="14" t="s">
        <v>203</v>
      </c>
      <c r="F35" s="15" t="s">
        <v>204</v>
      </c>
      <c r="G35" s="15" t="s">
        <v>205</v>
      </c>
      <c r="H35" s="15" t="s">
        <v>206</v>
      </c>
      <c r="I35" s="15"/>
      <c r="J35" s="15" t="s">
        <v>207</v>
      </c>
    </row>
    <row r="36" spans="1:13" ht="93.6">
      <c r="A36" s="14" t="s">
        <v>208</v>
      </c>
      <c r="B36" s="16">
        <v>44561</v>
      </c>
      <c r="C36" s="17" t="str">
        <f>HYPERLINK("https://corporate.homedepot.com/foundation/communityimpactgrants","Home Depot")</f>
        <v>Home Depot</v>
      </c>
      <c r="D36" s="14" t="s">
        <v>209</v>
      </c>
      <c r="E36" s="14" t="s">
        <v>210</v>
      </c>
      <c r="F36" s="14" t="s">
        <v>211</v>
      </c>
      <c r="G36" s="15" t="s">
        <v>94</v>
      </c>
      <c r="H36" s="15" t="s">
        <v>212</v>
      </c>
      <c r="I36" s="15"/>
      <c r="J36" s="15" t="s">
        <v>213</v>
      </c>
    </row>
    <row r="37" spans="1:13" ht="15.6">
      <c r="A37" s="14"/>
      <c r="B37" s="14"/>
      <c r="C37" s="15" t="s">
        <v>214</v>
      </c>
      <c r="D37" s="14" t="s">
        <v>215</v>
      </c>
      <c r="E37" s="14"/>
      <c r="F37" s="15" t="s">
        <v>216</v>
      </c>
      <c r="G37" s="14"/>
      <c r="H37" s="14" t="s">
        <v>217</v>
      </c>
      <c r="I37" s="15" t="s">
        <v>218</v>
      </c>
      <c r="J37" s="15"/>
      <c r="K37" s="38"/>
      <c r="L37" s="38"/>
      <c r="M37" s="38"/>
    </row>
    <row r="38" spans="1:13" ht="31.15">
      <c r="A38" s="16" t="s">
        <v>219</v>
      </c>
      <c r="B38" s="16" t="s">
        <v>220</v>
      </c>
      <c r="C38" s="24" t="str">
        <f>HYPERLINK("https://www.patagonia.com/grant-guidelines.html","Patagonia Environmental Grant")</f>
        <v>Patagonia Environmental Grant</v>
      </c>
      <c r="D38" s="14" t="s">
        <v>221</v>
      </c>
      <c r="E38" s="14" t="s">
        <v>210</v>
      </c>
      <c r="F38" s="14" t="s">
        <v>222</v>
      </c>
      <c r="G38" s="15" t="s">
        <v>223</v>
      </c>
      <c r="H38" s="14" t="s">
        <v>224</v>
      </c>
      <c r="I38" s="15"/>
      <c r="J38" s="15" t="s">
        <v>225</v>
      </c>
      <c r="K38" s="38"/>
      <c r="L38" s="38"/>
      <c r="M38" s="38"/>
    </row>
    <row r="39" spans="1:13" ht="46.9">
      <c r="A39" s="14"/>
      <c r="B39" s="14"/>
      <c r="C39" s="24" t="str">
        <f>HYPERLINK("https://www.hawaiitourismauthority.org/media/2780/hta-2019-community-programs-support.pdf","HTA Community Enriichment Programs")</f>
        <v>HTA Community Enriichment Programs</v>
      </c>
      <c r="D39" s="14" t="s">
        <v>226</v>
      </c>
      <c r="E39" s="14" t="s">
        <v>104</v>
      </c>
      <c r="F39" s="15" t="s">
        <v>227</v>
      </c>
      <c r="G39" s="15" t="s">
        <v>228</v>
      </c>
      <c r="H39" s="15" t="s">
        <v>229</v>
      </c>
      <c r="I39" s="15"/>
      <c r="J39" s="15" t="s">
        <v>230</v>
      </c>
    </row>
    <row r="40" spans="1:13" ht="15.6">
      <c r="A40" s="27" t="s">
        <v>231</v>
      </c>
      <c r="B40" s="27" t="s">
        <v>232</v>
      </c>
      <c r="C40" s="18" t="s">
        <v>233</v>
      </c>
      <c r="D40" s="14" t="s">
        <v>234</v>
      </c>
      <c r="E40" s="14" t="s">
        <v>235</v>
      </c>
      <c r="F40" s="15" t="s">
        <v>236</v>
      </c>
      <c r="G40" s="15" t="s">
        <v>237</v>
      </c>
      <c r="H40" s="14"/>
      <c r="I40" s="15"/>
      <c r="J40" s="15" t="s">
        <v>238</v>
      </c>
    </row>
    <row r="41" spans="1:13" ht="78">
      <c r="A41" s="14"/>
      <c r="B41" s="14" t="s">
        <v>239</v>
      </c>
      <c r="C41" s="18" t="s">
        <v>240</v>
      </c>
      <c r="D41" s="14" t="s">
        <v>241</v>
      </c>
      <c r="E41" s="14" t="s">
        <v>242</v>
      </c>
      <c r="F41" s="15" t="s">
        <v>243</v>
      </c>
      <c r="G41" s="15" t="s">
        <v>244</v>
      </c>
      <c r="H41" s="15" t="s">
        <v>245</v>
      </c>
      <c r="I41" s="15"/>
      <c r="J41" s="15" t="s">
        <v>246</v>
      </c>
    </row>
    <row r="42" spans="1:13" ht="31.15">
      <c r="A42" s="14"/>
      <c r="B42" s="14"/>
      <c r="C42" s="18" t="s">
        <v>247</v>
      </c>
      <c r="D42" s="14" t="s">
        <v>248</v>
      </c>
      <c r="E42" s="25" t="s">
        <v>249</v>
      </c>
      <c r="F42" s="15" t="s">
        <v>250</v>
      </c>
      <c r="G42" s="18" t="s">
        <v>251</v>
      </c>
      <c r="H42" s="15" t="s">
        <v>252</v>
      </c>
      <c r="I42" s="15" t="s">
        <v>253</v>
      </c>
      <c r="J42" s="15"/>
    </row>
    <row r="43" spans="1:13" ht="31.15">
      <c r="A43" s="14"/>
      <c r="B43" s="14"/>
      <c r="C43" s="18" t="s">
        <v>254</v>
      </c>
      <c r="D43" s="14" t="s">
        <v>255</v>
      </c>
      <c r="E43" s="14" t="s">
        <v>256</v>
      </c>
      <c r="F43" s="15" t="s">
        <v>257</v>
      </c>
      <c r="G43" s="18" t="s">
        <v>258</v>
      </c>
      <c r="H43" s="15" t="s">
        <v>259</v>
      </c>
      <c r="I43" s="15"/>
      <c r="J43" s="15" t="s">
        <v>260</v>
      </c>
    </row>
    <row r="44" spans="1:13" ht="31.15">
      <c r="A44" s="14"/>
      <c r="B44" s="28" t="s">
        <v>261</v>
      </c>
      <c r="C44" s="25" t="s">
        <v>262</v>
      </c>
      <c r="D44" s="14" t="s">
        <v>263</v>
      </c>
      <c r="E44" s="14" t="s">
        <v>264</v>
      </c>
      <c r="F44" s="18" t="s">
        <v>265</v>
      </c>
      <c r="G44" s="15" t="s">
        <v>266</v>
      </c>
      <c r="H44" s="14" t="s">
        <v>267</v>
      </c>
      <c r="I44" s="15"/>
      <c r="J44" s="15" t="s">
        <v>268</v>
      </c>
      <c r="K44" s="38"/>
    </row>
    <row r="45" spans="1:13" ht="31.15">
      <c r="A45" s="14" t="s">
        <v>269</v>
      </c>
      <c r="B45" s="14" t="s">
        <v>270</v>
      </c>
      <c r="C45" s="15" t="s">
        <v>271</v>
      </c>
      <c r="D45" s="14" t="s">
        <v>272</v>
      </c>
      <c r="E45" s="25" t="s">
        <v>273</v>
      </c>
      <c r="F45" s="18" t="s">
        <v>274</v>
      </c>
      <c r="G45" s="18" t="s">
        <v>275</v>
      </c>
      <c r="H45" s="15" t="s">
        <v>276</v>
      </c>
      <c r="I45" s="15"/>
      <c r="J45" s="15" t="s">
        <v>277</v>
      </c>
    </row>
    <row r="46" spans="1:13" ht="14.25"/>
    <row r="47" spans="1:13" s="1" customFormat="1" ht="16.5" customHeight="1">
      <c r="A47" s="44" t="s">
        <v>278</v>
      </c>
      <c r="B47" s="44"/>
      <c r="C47" s="44"/>
      <c r="D47" s="44"/>
      <c r="E47" s="44"/>
      <c r="F47" s="44"/>
      <c r="G47" s="44"/>
      <c r="H47" s="44"/>
      <c r="I47" s="44"/>
      <c r="J47" s="44"/>
    </row>
    <row r="48" spans="1:13" ht="16.5" customHeight="1">
      <c r="A48" s="56" t="s">
        <v>279</v>
      </c>
      <c r="B48" s="56"/>
      <c r="C48" s="56"/>
      <c r="D48" s="56"/>
      <c r="E48" s="56"/>
      <c r="F48" s="56"/>
      <c r="G48" s="56"/>
      <c r="H48" s="56"/>
      <c r="I48" s="56"/>
      <c r="J48" s="56"/>
    </row>
    <row r="49" spans="1:10" ht="13.9" customHeight="1">
      <c r="A49" s="44" t="s">
        <v>280</v>
      </c>
      <c r="B49" s="44"/>
      <c r="C49" s="44"/>
      <c r="D49" s="44"/>
      <c r="E49" s="44"/>
      <c r="F49" s="44"/>
      <c r="G49" s="44"/>
      <c r="H49" s="44"/>
      <c r="I49" s="44"/>
      <c r="J49" s="44"/>
    </row>
  </sheetData>
  <autoFilter ref="A4:J4" xr:uid="{F950C3DD-6019-47D9-B060-AD33E08FB47E}"/>
  <mergeCells count="6">
    <mergeCell ref="A2:C2"/>
    <mergeCell ref="A49:J49"/>
    <mergeCell ref="A1:J1"/>
    <mergeCell ref="A3:J3"/>
    <mergeCell ref="A48:J48"/>
    <mergeCell ref="A47:J47"/>
  </mergeCells>
  <hyperlinks>
    <hyperlink ref="C8" r:id="rId1" xr:uid="{A40957B1-353F-45B1-AB95-4F13DF8D151E}"/>
    <hyperlink ref="C11" r:id="rId2" xr:uid="{18AC8D06-C8A9-49D0-8EE9-F830430A11F1}"/>
    <hyperlink ref="C12" r:id="rId3" xr:uid="{5E29C807-7F0F-4BFC-9B7B-4C511BE4EDEB}"/>
    <hyperlink ref="C6" r:id="rId4" xr:uid="{D471E68D-D324-4713-B1C7-FDCC15655BB4}"/>
    <hyperlink ref="G6" r:id="rId5" xr:uid="{983A1C33-CEC3-4677-9990-756A56004B81}"/>
    <hyperlink ref="G8" r:id="rId6" xr:uid="{309E6A9B-6A3F-4F45-B186-A579213E67A0}"/>
    <hyperlink ref="H8" r:id="rId7" xr:uid="{C176E44A-C25E-401C-99F6-438EC26C6214}"/>
    <hyperlink ref="G10" r:id="rId8" xr:uid="{93786DF7-06C1-4A7F-86D8-37FE3687D699}"/>
    <hyperlink ref="G11" r:id="rId9" xr:uid="{97E5415B-08A7-465D-9815-01D4A87EB381}"/>
    <hyperlink ref="I11" r:id="rId10" location="community" xr:uid="{72E49AA2-4830-4464-8844-BE1CA4612993}"/>
    <hyperlink ref="G12" r:id="rId11" xr:uid="{4D7D67FF-952D-4112-B787-EA3E8D70DB63}"/>
    <hyperlink ref="G13" r:id="rId12" xr:uid="{A281816E-A930-4A41-A4F3-025A7CCB4D52}"/>
    <hyperlink ref="C13" r:id="rId13" xr:uid="{96BA2C6E-2FF5-4F59-A22A-1324A4E35A18}"/>
    <hyperlink ref="G14" r:id="rId14" xr:uid="{E704DE42-74F3-4D86-99FC-D0910666E1F1}"/>
    <hyperlink ref="H14" r:id="rId15" xr:uid="{46236376-06D2-4D6A-A49B-F1F1E4948652}"/>
    <hyperlink ref="G15" r:id="rId16" xr:uid="{DFAD37FD-C155-4EBF-8086-BA32CCDF598F}"/>
    <hyperlink ref="H16" r:id="rId17" xr:uid="{69CB2CAB-BC2D-4958-A5FA-EC8D9DA90823}"/>
    <hyperlink ref="G17" r:id="rId18" xr:uid="{23FB2226-3240-4401-B92C-EFD09E384487}"/>
    <hyperlink ref="H17" r:id="rId19" xr:uid="{3C9FDC2D-8A45-4DB4-813A-96BAD83A3269}"/>
    <hyperlink ref="G18" r:id="rId20" xr:uid="{4680027D-5A91-4299-96A0-1E9E150032F0}"/>
    <hyperlink ref="A19" r:id="rId21" xr:uid="{F112CB34-E95B-40BC-9A49-DA0EA5084F8A}"/>
    <hyperlink ref="G19" r:id="rId22" xr:uid="{6BF50A35-8ABC-4BC3-924B-CBB52AF86F03}"/>
    <hyperlink ref="H19" r:id="rId23" xr:uid="{73A35D71-CAB0-4F82-8E64-C4FDC8F28FB0}"/>
    <hyperlink ref="G22" r:id="rId24" xr:uid="{B7A1B1D5-0759-4B1E-9FE9-36B197E0130B}"/>
    <hyperlink ref="H22" r:id="rId25" xr:uid="{B2EDB48C-9B42-491A-81B5-95F642F1AD24}"/>
    <hyperlink ref="C23" r:id="rId26" xr:uid="{D0964BF2-62C2-488B-851F-8615C0705B3B}"/>
    <hyperlink ref="G23" r:id="rId27" xr:uid="{BAD4B66C-F0DE-42BD-8BBE-8531B18918DA}"/>
    <hyperlink ref="H25" r:id="rId28" xr:uid="{C87829F2-046A-4E43-B8F4-467C98C92630}"/>
    <hyperlink ref="G25" r:id="rId29" location="details" xr:uid="{6A1E8A7C-F6B7-44C4-978E-7A7B3F0C3F1C}"/>
    <hyperlink ref="H28" r:id="rId30" xr:uid="{F2FFAD18-EE75-4FDD-A622-A6CC0EEB84AF}"/>
    <hyperlink ref="G28" r:id="rId31" xr:uid="{C4B58642-F822-444B-A11B-F7757E907988}"/>
    <hyperlink ref="C30" r:id="rId32" xr:uid="{507716E0-9999-444A-A5C5-0E05D256E4E5}"/>
    <hyperlink ref="G30" r:id="rId33" xr:uid="{9198F314-42EE-4090-811F-CD839ED83C94}"/>
    <hyperlink ref="H30" r:id="rId34" xr:uid="{798EB613-834B-481F-A105-970EC0BD01A7}"/>
    <hyperlink ref="C31" r:id="rId35" xr:uid="{8A204747-C913-4214-A652-9CD16BB8F7F0}"/>
    <hyperlink ref="G31" r:id="rId36" xr:uid="{477BC5CB-35D6-4570-B3F4-01F23D3E2E44}"/>
    <hyperlink ref="H31" r:id="rId37" xr:uid="{D242E8E7-76AE-4B33-A7BE-9229F55153AC}"/>
    <hyperlink ref="G32" r:id="rId38" xr:uid="{D7CCFAA2-0BAB-4BCF-8362-A88DABBED06F}"/>
    <hyperlink ref="C33" r:id="rId39" xr:uid="{9AE37B3B-4F9A-411A-B0E1-056A76483A1B}"/>
    <hyperlink ref="G33" r:id="rId40" xr:uid="{236AB4A7-61BB-49D3-9F9D-1CA244C2BF7E}"/>
    <hyperlink ref="G34" r:id="rId41" xr:uid="{1FCE5962-BE97-4A2E-99BE-B285B04D54D8}"/>
    <hyperlink ref="H34" r:id="rId42" xr:uid="{9C52359B-F296-428A-82E7-06894171D9A4}"/>
    <hyperlink ref="I34" r:id="rId43" xr:uid="{B44DF996-89AD-4D56-8CB8-F14D0CB87B5E}"/>
    <hyperlink ref="C35" r:id="rId44" xr:uid="{611F4092-FCC2-47B2-9CE7-5264408C72B1}"/>
    <hyperlink ref="G35" r:id="rId45" xr:uid="{C2A46E54-B26E-43AB-B77C-025696146C9B}"/>
    <hyperlink ref="H35" r:id="rId46" xr:uid="{DEDA16C9-D222-4A4A-B2D4-E20298F43037}"/>
    <hyperlink ref="G36" r:id="rId47" xr:uid="{BF57318A-CFA9-4B0B-8E2B-5A0A7F7C3632}"/>
    <hyperlink ref="H36" r:id="rId48" xr:uid="{198FB7AC-3F35-4B1A-AB7B-D2231020A186}"/>
    <hyperlink ref="G38" r:id="rId49" xr:uid="{9894411C-09CF-4A98-8F78-9EC837907504}"/>
    <hyperlink ref="G39" r:id="rId50" xr:uid="{72906656-86CF-4C6A-82E1-E0E65694E16E}"/>
    <hyperlink ref="H39" r:id="rId51" xr:uid="{11CC837A-6880-4F36-AB3C-73EF03A44E2A}"/>
    <hyperlink ref="C5" r:id="rId52" xr:uid="{2AC8B65D-6057-4651-816E-B3E86F6E6FB9}"/>
    <hyperlink ref="H5" r:id="rId53" xr:uid="{31FCED85-8497-4408-AE75-74AE50381130}"/>
    <hyperlink ref="G5" r:id="rId54" xr:uid="{C07CD1C4-C14D-4B12-B1B5-AEFE147BE5FB}"/>
    <hyperlink ref="C24" r:id="rId55" xr:uid="{9397575A-84EB-484C-BC27-26397A196621}"/>
    <hyperlink ref="G24" r:id="rId56" xr:uid="{A94AAF24-BE47-4BF0-9BE5-4AB41EA1FA50}"/>
    <hyperlink ref="I26" r:id="rId57" xr:uid="{9A2F1982-B278-41AD-9E77-948E3FB10A62}"/>
    <hyperlink ref="C9" r:id="rId58" xr:uid="{00463AE7-6858-4731-8E7B-02B0C2743E4E}"/>
    <hyperlink ref="H9" r:id="rId59" xr:uid="{971EED86-CE65-4634-A3BF-1277AF392D37}"/>
    <hyperlink ref="C20" r:id="rId60" xr:uid="{DE62474C-D21B-449D-B8BD-9764A12A31FB}"/>
    <hyperlink ref="G20" r:id="rId61" xr:uid="{18FA8C73-4F7E-473B-A59E-37A1CD102DBF}"/>
    <hyperlink ref="H20" r:id="rId62" xr:uid="{FC2D46A8-DEB2-448D-90ED-50CE1FD8A293}"/>
    <hyperlink ref="C21" r:id="rId63" xr:uid="{282F2821-72AF-42AA-8A73-D29D450B7F03}"/>
    <hyperlink ref="G21" r:id="rId64" xr:uid="{A7B8B7D9-DE32-460A-BA4A-A3E72C5DE085}"/>
    <hyperlink ref="H21" r:id="rId65" xr:uid="{6513F872-E4B2-4F9A-8FFA-ED72F4659F03}"/>
    <hyperlink ref="C37" r:id="rId66" xr:uid="{8203B84C-3AEB-4C56-A2B3-893A32D63C9F}"/>
    <hyperlink ref="I37" r:id="rId67" xr:uid="{057E7A76-7CF6-4423-9403-B20169DE00E9}"/>
    <hyperlink ref="F5" r:id="rId68" xr:uid="{7256E579-51B4-474D-B956-372ACA84A12A}"/>
    <hyperlink ref="F6" r:id="rId69" xr:uid="{50613EC7-DF8C-4F4C-B16A-5850DC3788F2}"/>
    <hyperlink ref="H6" r:id="rId70" xr:uid="{5D33BD04-ED90-41EA-81F2-0C773A83F799}"/>
    <hyperlink ref="G7" r:id="rId71" xr:uid="{06598A07-F2C0-4293-86B2-BAA3D69B64A7}"/>
    <hyperlink ref="F7" r:id="rId72" xr:uid="{74AA475A-C421-4AA9-9D7E-BBCDFFAC109E}"/>
    <hyperlink ref="F8" r:id="rId73" xr:uid="{1A75AC3F-43CF-4E72-A75A-B61F54CE5355}"/>
    <hyperlink ref="G9" r:id="rId74" xr:uid="{8B41B226-5E20-48B0-BF02-E4432E76F1B4}"/>
    <hyperlink ref="F9" r:id="rId75" xr:uid="{502F3DAC-D136-4CD4-8808-FEEDCC989960}"/>
    <hyperlink ref="F10" r:id="rId76" xr:uid="{A30315A4-B925-4C18-9062-F84C0E25E369}"/>
    <hyperlink ref="F11" r:id="rId77" xr:uid="{E6666F17-1F18-4424-A30A-89DC4B055EB9}"/>
    <hyperlink ref="F12" r:id="rId78" xr:uid="{E6848DE2-4B88-432D-BB2E-170CE46C04E8}"/>
    <hyperlink ref="F15" r:id="rId79" xr:uid="{A8FCA7DD-1FEA-4D7A-9971-7800A267C46B}"/>
    <hyperlink ref="F16" r:id="rId80" xr:uid="{C4A883B9-9918-4F81-9D81-2829BEB37EAB}"/>
    <hyperlink ref="G16" r:id="rId81" xr:uid="{14B3B350-2141-4E2D-BBE4-59AD77473F7A}"/>
    <hyperlink ref="F17" r:id="rId82" location="pp=10&amp;p=5" xr:uid="{AAD60163-21B9-43CF-9A2C-E905786D850E}"/>
    <hyperlink ref="F18" r:id="rId83" xr:uid="{72AEB336-0C18-43C0-9A5F-36030C44BE91}"/>
    <hyperlink ref="F19" r:id="rId84" xr:uid="{B8840DC9-D671-403D-86B9-163CF7FFAF22}"/>
    <hyperlink ref="F20" r:id="rId85" xr:uid="{0543F22A-27AD-4C1F-BC02-499A3A20F386}"/>
    <hyperlink ref="F21" r:id="rId86" xr:uid="{67761658-C1E1-461B-ADA8-81063969FD51}"/>
    <hyperlink ref="F23" r:id="rId87" xr:uid="{8B10F4AB-25B9-4F28-8B6E-CDD54D30C1D9}"/>
    <hyperlink ref="F25" r:id="rId88" location="main-content" xr:uid="{B6E10640-BE29-41FA-80FF-9E7365E7384F}"/>
    <hyperlink ref="G26" r:id="rId89" xr:uid="{EF63E580-1143-4585-A477-26D372F264F3}"/>
    <hyperlink ref="F27" r:id="rId90" xr:uid="{88EC1B39-7C8A-4830-8819-A68889A6E1B5}"/>
    <hyperlink ref="F28" r:id="rId91" xr:uid="{65B68DAB-FD20-430B-A1FE-E8F908BF928B}"/>
    <hyperlink ref="F29" r:id="rId92" xr:uid="{451F7DBF-EBDE-4BC9-A443-811B136E712B}"/>
    <hyperlink ref="F30" r:id="rId93" xr:uid="{F37EE7D0-5C4F-4BF5-99F7-D578009CC402}"/>
    <hyperlink ref="F31" r:id="rId94" xr:uid="{B4926BA6-E350-4D3A-8E0C-3935E832FB5B}"/>
    <hyperlink ref="F32" r:id="rId95" xr:uid="{74A32D45-54A5-4411-99C8-BAAAE993141C}"/>
    <hyperlink ref="A33" r:id="rId96" xr:uid="{BDFA23D9-C01B-4A84-AD84-6E880486560D}"/>
    <hyperlink ref="F33" r:id="rId97" xr:uid="{980CE13F-8BB8-413A-8248-A56CF249D175}"/>
    <hyperlink ref="F34" r:id="rId98" xr:uid="{FFFBFC57-BD29-4D37-889C-CD9ECED7D321}"/>
    <hyperlink ref="F35" r:id="rId99" xr:uid="{FADE26DE-5992-4307-AA0D-B26B6BD42297}"/>
    <hyperlink ref="F37" r:id="rId100" xr:uid="{A5A64031-9A09-43FC-9F6F-9B417CE0397C}"/>
    <hyperlink ref="F39" r:id="rId101" xr:uid="{D5222946-26F0-43DA-988B-7D7916C657B3}"/>
    <hyperlink ref="G40" r:id="rId102" xr:uid="{61640218-1E22-483C-A2FE-DBB90FF9A8E8}"/>
    <hyperlink ref="F40" r:id="rId103" xr:uid="{A6BB5A45-E8BD-4C25-85AB-FB35C6A54FFE}"/>
    <hyperlink ref="C40" r:id="rId104" xr:uid="{6B4EADCE-D6DD-4A7B-83E8-3AADA674AFBD}"/>
    <hyperlink ref="H41" r:id="rId105" xr:uid="{6CADA224-E8BA-4A4E-963F-90963DB89A1E}"/>
    <hyperlink ref="G41" r:id="rId106" xr:uid="{F33E4A3D-6F60-4876-8209-7C684A3E83FB}"/>
    <hyperlink ref="C41" r:id="rId107" xr:uid="{23C60E82-B11E-4105-A962-823B68555344}"/>
    <hyperlink ref="F41" r:id="rId108" xr:uid="{0C1784F4-BE6D-4A38-9581-472E17F73BE1}"/>
    <hyperlink ref="F42" r:id="rId109" xr:uid="{97D6ED0F-A21B-4E70-9466-C8AA21956606}"/>
    <hyperlink ref="F43" r:id="rId110" xr:uid="{A008D41D-715F-4B97-86B6-FD3D9D84F914}"/>
    <hyperlink ref="C42" r:id="rId111" xr:uid="{108D2C2F-E9A9-4748-B441-C16B32EBFB14}"/>
    <hyperlink ref="G42" r:id="rId112" xr:uid="{79E73644-77C5-4B25-993C-9BA5E66D5366}"/>
    <hyperlink ref="I42" r:id="rId113" xr:uid="{BBC10643-9361-43E5-97F5-108C3AB5B2A3}"/>
    <hyperlink ref="H42" r:id="rId114" xr:uid="{5EA40709-AF76-4800-AB14-8B166D655130}"/>
    <hyperlink ref="C43" r:id="rId115" xr:uid="{0800BB1F-6F53-4506-9D76-68C34B65035C}"/>
    <hyperlink ref="G43" r:id="rId116" xr:uid="{DED21100-F66F-4523-AD2D-250D433BA5C8}"/>
    <hyperlink ref="H43" r:id="rId117" xr:uid="{7661E9FF-CD5C-46FC-BC84-B59B1EDC3C4B}"/>
    <hyperlink ref="G44" r:id="rId118" xr:uid="{72242952-5CE4-41B0-9ED8-91AC721299B2}"/>
    <hyperlink ref="F44" r:id="rId119" xr:uid="{1E696C11-C8F2-467A-87B3-4AACA07752A1}"/>
    <hyperlink ref="C45" r:id="rId120" xr:uid="{4CC68047-A3D0-48D5-823A-29CBC4CA0CD1}"/>
    <hyperlink ref="H45" r:id="rId121" xr:uid="{BF5E3D90-4C30-4C69-9296-B2510CFE000D}"/>
    <hyperlink ref="G45" r:id="rId122" xr:uid="{6CCF830A-0D62-4BB1-92B4-6FB5F52793F4}"/>
    <hyperlink ref="F45" r:id="rId123" xr:uid="{2F53E364-E90B-47ED-9CEF-CF58A45D735F}"/>
    <hyperlink ref="A2:C2" r:id="rId124" display="Grants to Projects Bridge Homepage" xr:uid="{B38CF638-161D-47C9-BF54-9AC9F5A8C058}"/>
    <hyperlink ref="E25" r:id="rId125" location="main-content" xr:uid="{80EF7AF3-0808-414F-BA7B-71DDFE6BEE46}"/>
    <hyperlink ref="E29" r:id="rId126" xr:uid="{5D7B6028-082D-4912-A1B1-091DBE93B464}"/>
    <hyperlink ref="J6" r:id="rId127" xr:uid="{44DE79E4-4C50-4A36-8700-EBD97855035B}"/>
    <hyperlink ref="J7" r:id="rId128" xr:uid="{F08D8722-DB45-4B77-9395-A44E168D508D}"/>
    <hyperlink ref="J8" r:id="rId129" xr:uid="{6070BA8D-60D9-4767-A972-1F51EB1DD07D}"/>
    <hyperlink ref="J10" r:id="rId130" xr:uid="{8C195863-7F14-49F6-95F1-9ED32E8E494A}"/>
    <hyperlink ref="J12" r:id="rId131" xr:uid="{5781144A-45ED-4251-A1FC-F82C7EB86FB7}"/>
    <hyperlink ref="J13" r:id="rId132" xr:uid="{FEA12DD4-BA45-4B84-8F19-281EAD9029D8}"/>
    <hyperlink ref="J14" r:id="rId133" xr:uid="{FA64D9BC-8CE1-45E8-9D49-DD4822365F40}"/>
    <hyperlink ref="J17" r:id="rId134" xr:uid="{D43317B3-F479-4D4A-A470-AC6D050D9A90}"/>
    <hyperlink ref="J18" r:id="rId135" xr:uid="{96663020-8AC8-4B0E-9A41-7EC5509AFCB0}"/>
    <hyperlink ref="J19" r:id="rId136" xr:uid="{E2CD6525-F598-4FDE-B76A-261D0BBBD47D}"/>
    <hyperlink ref="J22" r:id="rId137" xr:uid="{5D7DC125-9BBA-44F3-AA2B-EBDD6F3F6A32}"/>
    <hyperlink ref="J23" r:id="rId138" xr:uid="{D4E1DAF9-7166-45D2-BA26-004DA1548D01}"/>
    <hyperlink ref="J30" r:id="rId139" xr:uid="{888E6A67-4B30-442D-BD20-5F4AFBB778E4}"/>
    <hyperlink ref="J31" r:id="rId140" xr:uid="{850FA00A-B877-41C0-BDE4-3BE54A722BAF}"/>
    <hyperlink ref="J32" r:id="rId141" xr:uid="{57657F6F-DCA1-42C1-97CA-CC099DDC7898}"/>
    <hyperlink ref="J33" r:id="rId142" xr:uid="{A7558F0B-E7FC-4005-9295-5AA45A2BC4D4}"/>
    <hyperlink ref="J35" r:id="rId143" xr:uid="{6E296A94-F685-466A-B2B4-97BAA5979827}"/>
    <hyperlink ref="J36" r:id="rId144" xr:uid="{FF58E0C6-8264-4AC9-BCC9-982779A93327}"/>
    <hyperlink ref="J38" r:id="rId145" xr:uid="{287A7048-6609-4D0C-8C20-D181A0019EE9}"/>
    <hyperlink ref="J39" r:id="rId146" xr:uid="{EE324A8D-027B-4B14-B387-47F2099DC916}"/>
    <hyperlink ref="J25" r:id="rId147" xr:uid="{6E151F30-7A2F-48F0-9EF8-C5DFEEAD6083}"/>
    <hyperlink ref="J27" r:id="rId148" xr:uid="{141385C3-FAE9-45A0-91EB-27E584C0F03D}"/>
    <hyperlink ref="J28" r:id="rId149" xr:uid="{938DE14A-1E07-4749-AA5B-9CF3C2BB8EA5}"/>
    <hyperlink ref="J29" r:id="rId150" xr:uid="{AF64284E-0856-46C0-B557-69C9861A1652}"/>
    <hyperlink ref="J9" r:id="rId151" xr:uid="{9C445D21-8153-4541-A0E4-1BB1F8BDCF1D}"/>
    <hyperlink ref="J20" r:id="rId152" xr:uid="{FD6E4128-56B6-4154-ABF1-1167C106B186}"/>
    <hyperlink ref="J21" r:id="rId153" xr:uid="{F32CC164-62EE-4317-BEC1-EE9B637B81CE}"/>
    <hyperlink ref="J40" r:id="rId154" xr:uid="{E910ABF4-6166-4736-996A-7C4EDD1E5554}"/>
    <hyperlink ref="J41" r:id="rId155" xr:uid="{32D29041-C76C-4FF9-BE67-BF9292986FE2}"/>
    <hyperlink ref="J43" r:id="rId156" xr:uid="{223B5D62-0EF9-4E55-A56E-3408D77D1F1B}"/>
    <hyperlink ref="J44" r:id="rId157" xr:uid="{DB0B7FD8-76C5-4332-80E5-184997821556}"/>
    <hyperlink ref="J45" r:id="rId158" xr:uid="{366B9623-5387-4D1D-B749-A7480567A636}"/>
  </hyperlinks>
  <pageMargins left="0.7" right="0.7" top="0.75" bottom="0.75" header="0.3" footer="0.3"/>
  <pageSetup orientation="portrait" r:id="rId1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zoomScale="70" zoomScaleNormal="70" workbookViewId="0">
      <pane ySplit="4" topLeftCell="A17" activePane="bottomLeft" state="frozen"/>
      <selection pane="bottomLeft" activeCell="A20" sqref="A20:XFD20"/>
    </sheetView>
  </sheetViews>
  <sheetFormatPr defaultColWidth="12.625" defaultRowHeight="13.9"/>
  <cols>
    <col min="1" max="1" width="11.875" style="1" customWidth="1"/>
    <col min="2" max="2" width="12.625" style="1" customWidth="1"/>
    <col min="3" max="3" width="21.5" style="1" customWidth="1"/>
    <col min="4" max="4" width="45.25" style="1" customWidth="1"/>
    <col min="5" max="6" width="16.75" style="1" customWidth="1"/>
    <col min="7" max="7" width="24" style="1" customWidth="1"/>
    <col min="8" max="8" width="28.125" style="1" customWidth="1"/>
    <col min="9" max="9" width="24" style="1" customWidth="1"/>
    <col min="10" max="26" width="7.625" style="1" customWidth="1"/>
    <col min="27" max="16384" width="12.625" style="1"/>
  </cols>
  <sheetData>
    <row r="1" spans="1:12" ht="28.15" customHeight="1">
      <c r="A1" s="50" t="s">
        <v>281</v>
      </c>
      <c r="B1" s="51"/>
      <c r="C1" s="51"/>
      <c r="D1" s="51"/>
      <c r="E1" s="51"/>
      <c r="F1" s="51"/>
      <c r="G1" s="51"/>
      <c r="H1" s="51"/>
      <c r="I1" s="52"/>
    </row>
    <row r="2" spans="1:12" ht="28.15" customHeight="1">
      <c r="A2" s="41" t="s">
        <v>1</v>
      </c>
      <c r="B2" s="42"/>
      <c r="C2" s="43"/>
      <c r="D2" s="3"/>
      <c r="E2" s="3"/>
      <c r="F2" s="3"/>
      <c r="G2" s="2"/>
      <c r="H2" s="39"/>
      <c r="I2" s="40"/>
    </row>
    <row r="3" spans="1:12" ht="4.1500000000000004" customHeight="1">
      <c r="A3" s="53"/>
      <c r="B3" s="53"/>
      <c r="C3" s="53"/>
      <c r="D3" s="53"/>
      <c r="E3" s="53"/>
      <c r="F3" s="53"/>
      <c r="G3" s="53"/>
      <c r="H3" s="53"/>
      <c r="I3" s="54"/>
    </row>
    <row r="4" spans="1:12" ht="28.15" customHeight="1">
      <c r="A4" s="4" t="s">
        <v>2</v>
      </c>
      <c r="B4" s="4" t="s">
        <v>3</v>
      </c>
      <c r="C4" s="4" t="s">
        <v>282</v>
      </c>
      <c r="D4" s="4" t="s">
        <v>5</v>
      </c>
      <c r="E4" s="5" t="s">
        <v>283</v>
      </c>
      <c r="F4" s="4" t="s">
        <v>8</v>
      </c>
      <c r="G4" s="5" t="s">
        <v>9</v>
      </c>
      <c r="H4" s="5" t="s">
        <v>10</v>
      </c>
      <c r="I4" s="4" t="s">
        <v>11</v>
      </c>
    </row>
    <row r="5" spans="1:12" ht="15.6">
      <c r="A5" s="6"/>
      <c r="B5" s="7" t="s">
        <v>284</v>
      </c>
      <c r="C5" s="8" t="s">
        <v>285</v>
      </c>
      <c r="D5" s="9" t="s">
        <v>286</v>
      </c>
      <c r="E5" s="6" t="s">
        <v>287</v>
      </c>
      <c r="F5" s="10" t="s">
        <v>288</v>
      </c>
      <c r="G5" s="11" t="s">
        <v>289</v>
      </c>
      <c r="H5" s="6"/>
      <c r="I5" s="10" t="s">
        <v>290</v>
      </c>
      <c r="L5" s="31"/>
    </row>
    <row r="6" spans="1:12" ht="31.15">
      <c r="A6" s="7" t="s">
        <v>291</v>
      </c>
      <c r="B6" s="6" t="s">
        <v>292</v>
      </c>
      <c r="C6" s="8" t="s">
        <v>293</v>
      </c>
      <c r="D6" s="9" t="s">
        <v>294</v>
      </c>
      <c r="E6" s="7" t="s">
        <v>287</v>
      </c>
      <c r="F6" s="12" t="s">
        <v>295</v>
      </c>
      <c r="G6" s="12" t="s">
        <v>296</v>
      </c>
      <c r="H6" s="7" t="s">
        <v>297</v>
      </c>
      <c r="I6" s="12" t="s">
        <v>298</v>
      </c>
      <c r="L6" s="31"/>
    </row>
    <row r="7" spans="1:12" ht="31.15">
      <c r="A7" s="6"/>
      <c r="B7" s="6"/>
      <c r="C7" s="12" t="s">
        <v>299</v>
      </c>
      <c r="D7" s="7" t="s">
        <v>300</v>
      </c>
      <c r="E7" s="7" t="s">
        <v>301</v>
      </c>
      <c r="F7" s="12" t="s">
        <v>302</v>
      </c>
      <c r="G7" s="12" t="s">
        <v>303</v>
      </c>
      <c r="H7" s="6"/>
      <c r="I7" s="12" t="s">
        <v>304</v>
      </c>
      <c r="L7" s="31"/>
    </row>
    <row r="8" spans="1:12" ht="62.45">
      <c r="A8" s="6"/>
      <c r="B8" s="7" t="s">
        <v>305</v>
      </c>
      <c r="C8" s="12" t="s">
        <v>306</v>
      </c>
      <c r="D8" s="7" t="s">
        <v>307</v>
      </c>
      <c r="E8" s="6" t="s">
        <v>287</v>
      </c>
      <c r="F8" s="6"/>
      <c r="G8" s="6"/>
      <c r="H8" s="7" t="s">
        <v>308</v>
      </c>
      <c r="I8" s="12" t="s">
        <v>309</v>
      </c>
      <c r="L8" s="31"/>
    </row>
    <row r="9" spans="1:12" ht="93.6">
      <c r="A9" s="6"/>
      <c r="B9" s="6"/>
      <c r="C9" s="12" t="s">
        <v>310</v>
      </c>
      <c r="D9" s="7" t="s">
        <v>311</v>
      </c>
      <c r="E9" s="6" t="s">
        <v>287</v>
      </c>
      <c r="F9" s="6"/>
      <c r="G9" s="6"/>
      <c r="H9" s="6"/>
      <c r="I9" s="12" t="s">
        <v>312</v>
      </c>
      <c r="L9" s="31"/>
    </row>
    <row r="10" spans="1:12" ht="78">
      <c r="A10" s="6"/>
      <c r="B10" s="6"/>
      <c r="C10" s="11" t="s">
        <v>313</v>
      </c>
      <c r="D10" s="13" t="s">
        <v>314</v>
      </c>
      <c r="E10" s="6" t="s">
        <v>315</v>
      </c>
      <c r="F10" s="12" t="s">
        <v>316</v>
      </c>
      <c r="G10" s="6"/>
      <c r="H10" s="12" t="s">
        <v>317</v>
      </c>
      <c r="I10" s="11" t="s">
        <v>318</v>
      </c>
      <c r="L10" s="31"/>
    </row>
    <row r="11" spans="1:12" ht="62.45">
      <c r="A11" s="6"/>
      <c r="B11" s="6"/>
      <c r="C11" s="12" t="s">
        <v>319</v>
      </c>
      <c r="D11" s="7" t="s">
        <v>320</v>
      </c>
      <c r="E11" s="6" t="s">
        <v>287</v>
      </c>
      <c r="F11" s="12" t="s">
        <v>321</v>
      </c>
      <c r="G11" s="6"/>
      <c r="H11" s="7" t="s">
        <v>322</v>
      </c>
      <c r="I11" s="12" t="s">
        <v>323</v>
      </c>
    </row>
    <row r="12" spans="1:12" ht="31.15">
      <c r="A12" s="6"/>
      <c r="B12" s="6"/>
      <c r="C12" s="12" t="s">
        <v>324</v>
      </c>
      <c r="D12" s="7" t="s">
        <v>325</v>
      </c>
      <c r="E12" s="6" t="s">
        <v>326</v>
      </c>
      <c r="F12" s="6"/>
      <c r="G12" s="6"/>
      <c r="H12" s="12" t="s">
        <v>327</v>
      </c>
      <c r="I12" s="12" t="s">
        <v>328</v>
      </c>
    </row>
    <row r="13" spans="1:12" ht="140.44999999999999">
      <c r="A13" s="6"/>
      <c r="B13" s="6"/>
      <c r="C13" s="12" t="s">
        <v>329</v>
      </c>
      <c r="D13" s="7" t="s">
        <v>330</v>
      </c>
      <c r="E13" s="6" t="s">
        <v>331</v>
      </c>
      <c r="F13" s="12" t="s">
        <v>332</v>
      </c>
      <c r="G13" s="6"/>
      <c r="H13" s="7" t="s">
        <v>333</v>
      </c>
      <c r="I13" s="12" t="s">
        <v>334</v>
      </c>
    </row>
    <row r="14" spans="1:12" ht="78">
      <c r="A14" s="6"/>
      <c r="B14" s="6"/>
      <c r="C14" s="11" t="s">
        <v>335</v>
      </c>
      <c r="D14" s="13" t="s">
        <v>336</v>
      </c>
      <c r="E14" s="6" t="s">
        <v>337</v>
      </c>
      <c r="F14" s="12" t="s">
        <v>338</v>
      </c>
      <c r="G14" s="6"/>
      <c r="H14" s="6"/>
      <c r="I14" s="12" t="s">
        <v>339</v>
      </c>
    </row>
    <row r="15" spans="1:12" ht="249.6">
      <c r="A15" s="6"/>
      <c r="B15" s="6"/>
      <c r="C15" s="7" t="s">
        <v>340</v>
      </c>
      <c r="D15" s="7"/>
      <c r="E15" s="6" t="s">
        <v>326</v>
      </c>
      <c r="F15" s="6"/>
      <c r="G15" s="7" t="s">
        <v>341</v>
      </c>
      <c r="H15" s="7" t="s">
        <v>342</v>
      </c>
      <c r="I15" s="7"/>
    </row>
    <row r="16" spans="1:12" ht="109.15">
      <c r="A16" s="6"/>
      <c r="B16" s="6"/>
      <c r="C16" s="12" t="s">
        <v>343</v>
      </c>
      <c r="D16" s="7" t="s">
        <v>344</v>
      </c>
      <c r="E16" s="6" t="s">
        <v>326</v>
      </c>
      <c r="F16" s="6"/>
      <c r="G16" s="7" t="s">
        <v>341</v>
      </c>
      <c r="H16" s="7" t="s">
        <v>345</v>
      </c>
      <c r="I16" s="7"/>
    </row>
    <row r="17" spans="1:10" ht="109.15">
      <c r="A17" s="6"/>
      <c r="B17" s="6"/>
      <c r="C17" s="12" t="s">
        <v>346</v>
      </c>
      <c r="D17" s="6"/>
      <c r="E17" s="6" t="s">
        <v>326</v>
      </c>
      <c r="F17" s="6"/>
      <c r="G17" s="7"/>
      <c r="H17" s="7" t="s">
        <v>347</v>
      </c>
      <c r="I17" s="12" t="s">
        <v>348</v>
      </c>
    </row>
    <row r="18" spans="1:10" ht="187.15">
      <c r="A18" s="6"/>
      <c r="B18" s="6"/>
      <c r="C18" s="12" t="s">
        <v>349</v>
      </c>
      <c r="D18" s="6"/>
      <c r="E18" s="6" t="s">
        <v>326</v>
      </c>
      <c r="F18" s="6"/>
      <c r="G18" s="7"/>
      <c r="H18" s="7" t="s">
        <v>350</v>
      </c>
      <c r="I18" s="12" t="s">
        <v>351</v>
      </c>
    </row>
    <row r="19" spans="1:10" ht="16.5"/>
    <row r="20" spans="1:10" ht="16.5" customHeight="1">
      <c r="A20" s="44" t="s">
        <v>278</v>
      </c>
      <c r="B20" s="44"/>
      <c r="C20" s="44"/>
      <c r="D20" s="44"/>
      <c r="E20" s="44"/>
      <c r="F20" s="44"/>
      <c r="G20" s="44"/>
      <c r="H20" s="44"/>
      <c r="I20" s="44"/>
    </row>
    <row r="21" spans="1:10" ht="16.5" customHeight="1">
      <c r="A21" s="56" t="s">
        <v>279</v>
      </c>
      <c r="B21" s="56"/>
      <c r="C21" s="56"/>
      <c r="D21" s="56"/>
      <c r="E21" s="56"/>
      <c r="F21" s="56"/>
      <c r="G21" s="56"/>
      <c r="H21" s="56"/>
      <c r="I21" s="56"/>
      <c r="J21" s="55"/>
    </row>
    <row r="22" spans="1:10" ht="13.9" customHeight="1">
      <c r="A22" s="44" t="s">
        <v>280</v>
      </c>
      <c r="B22" s="44"/>
      <c r="C22" s="44"/>
      <c r="D22" s="44"/>
      <c r="E22" s="44"/>
      <c r="F22" s="44"/>
      <c r="G22" s="44"/>
      <c r="H22" s="44"/>
      <c r="I22" s="44"/>
    </row>
  </sheetData>
  <autoFilter ref="A4:I4" xr:uid="{AB7B39E5-0D8A-4A5E-BF81-43D1C37BCE84}"/>
  <mergeCells count="6">
    <mergeCell ref="A1:I1"/>
    <mergeCell ref="A3:I3"/>
    <mergeCell ref="A2:C2"/>
    <mergeCell ref="A22:I22"/>
    <mergeCell ref="A21:I21"/>
    <mergeCell ref="A20:I20"/>
  </mergeCells>
  <hyperlinks>
    <hyperlink ref="G5" r:id="rId1" xr:uid="{B0F8D432-E9C8-4AC7-8A71-A0CEBF44628F}"/>
    <hyperlink ref="I5" r:id="rId2" xr:uid="{AB6A3DF1-370C-4283-8482-8E1C7BAB07B3}"/>
    <hyperlink ref="F5" r:id="rId3" xr:uid="{C802ED62-665F-41F8-98DC-0D9EAA5F794C}"/>
    <hyperlink ref="G6" r:id="rId4" xr:uid="{04C269F5-1C47-4C50-97B2-5BF99AF5E2D9}"/>
    <hyperlink ref="F6" r:id="rId5" xr:uid="{63BF8076-3421-41B0-8978-E4F281640222}"/>
    <hyperlink ref="C6" r:id="rId6" xr:uid="{21396A64-DDC4-4DD6-B44D-0AB14BA22C51}"/>
    <hyperlink ref="C5" r:id="rId7" xr:uid="{F44F3606-124A-4D59-8A0C-87C5B53BD57D}"/>
    <hyperlink ref="C7" r:id="rId8" xr:uid="{9620CC23-7E5D-4B00-9424-AEB9AFA1D22D}"/>
    <hyperlink ref="F7" r:id="rId9" xr:uid="{FFE3F402-C241-442C-A1C2-95249E25840A}"/>
    <hyperlink ref="I7" r:id="rId10" xr:uid="{0247C09C-9E8C-435E-923D-23FD1F97BF72}"/>
    <hyperlink ref="C9" r:id="rId11" xr:uid="{48EDD029-756D-48E5-8991-FCD934F4E73F}"/>
    <hyperlink ref="C12" r:id="rId12" display="RTP" xr:uid="{C340ADC3-B657-4E83-8496-3AB9EBF6BD95}"/>
    <hyperlink ref="C13" r:id="rId13" xr:uid="{2F839CE6-6373-4270-A9BE-FE755EE2EE8A}"/>
    <hyperlink ref="C8" r:id="rId14" xr:uid="{879D2412-8557-4703-A103-4220E48FF82E}"/>
    <hyperlink ref="I8" r:id="rId15" xr:uid="{E5BBB204-1E77-47D0-AE53-21AD8B31FEEC}"/>
    <hyperlink ref="G7" r:id="rId16" xr:uid="{F5144B54-129F-4E36-863D-64152DE24232}"/>
    <hyperlink ref="I9" r:id="rId17" xr:uid="{E795D6EC-BFCD-4119-A58A-17B02B433A67}"/>
    <hyperlink ref="C10" r:id="rId18" xr:uid="{7EB59940-B80A-41E1-9E9B-B5A82ED447FF}"/>
    <hyperlink ref="I11" r:id="rId19" xr:uid="{A1A3B523-D25A-4E4C-A1CF-64D8F1484A2A}"/>
    <hyperlink ref="F11" r:id="rId20" xr:uid="{4D2A2E95-DE29-4B58-9969-8DBAC4F90086}"/>
    <hyperlink ref="I13" r:id="rId21" xr:uid="{E7FBF029-89B3-4328-9D65-A3410341B3C3}"/>
    <hyperlink ref="C14" r:id="rId22" xr:uid="{DEB4DBED-1997-44E2-9D7B-F25D125C0344}"/>
    <hyperlink ref="F13" r:id="rId23" xr:uid="{37986268-45CC-4E26-AF99-C1C8F8766A37}"/>
    <hyperlink ref="F14" r:id="rId24" xr:uid="{A9E56B56-435F-415D-91DA-8BB2564DE815}"/>
    <hyperlink ref="I14" r:id="rId25" xr:uid="{9BB4AFF6-174E-4880-BB8D-2913F376AE89}"/>
    <hyperlink ref="I10" r:id="rId26" xr:uid="{C27DFB10-14E7-4A2B-BF01-C21F5EBC6EA3}"/>
    <hyperlink ref="H10" r:id="rId27" xr:uid="{8C2FEEFC-5280-4B5A-AB2A-FC4C13DF9227}"/>
    <hyperlink ref="F10" r:id="rId28" xr:uid="{CA050CCF-84BE-449C-B129-FB924EDDA340}"/>
    <hyperlink ref="H12" r:id="rId29" xr:uid="{E02C6E23-BDA9-407C-ABC5-E439D239746F}"/>
    <hyperlink ref="I12" r:id="rId30" xr:uid="{C2FC5BDB-D3EC-41EF-B30C-C5E68F19FCBD}"/>
    <hyperlink ref="C16" r:id="rId31" xr:uid="{8EB3CDFF-430B-4D11-BF49-B23E7725F714}"/>
    <hyperlink ref="C18" r:id="rId32" xr:uid="{3D101A76-AA0B-4286-9BDC-A644AF2842D0}"/>
    <hyperlink ref="I18" r:id="rId33" xr:uid="{5546260C-2D83-4E0A-9D61-F0FDF6378EAC}"/>
    <hyperlink ref="I17" r:id="rId34" xr:uid="{D6875BE4-E1AC-499B-9CC7-811FB6460FA8}"/>
    <hyperlink ref="C17" r:id="rId35" xr:uid="{651D8A32-245B-49B7-A814-2887E7A89557}"/>
    <hyperlink ref="A2:C2" r:id="rId36" display="Grants to Projects Bridge Homepage" xr:uid="{03EEE85A-228D-4BA7-8FA1-E72A1B0E34DB}"/>
    <hyperlink ref="I6" r:id="rId37" xr:uid="{7FB9D032-2CCF-4E87-9A91-8F069C571B77}"/>
  </hyperlinks>
  <pageMargins left="0.7" right="0.7" top="0.75" bottom="0.75" header="0" footer="0"/>
  <pageSetup orientation="portrait"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D67139042C1645806B6C51AEA6753D" ma:contentTypeVersion="6" ma:contentTypeDescription="Create a new document." ma:contentTypeScope="" ma:versionID="29bb09929a0fc96c45af1797fa317e10">
  <xsd:schema xmlns:xsd="http://www.w3.org/2001/XMLSchema" xmlns:xs="http://www.w3.org/2001/XMLSchema" xmlns:p="http://schemas.microsoft.com/office/2006/metadata/properties" xmlns:ns2="5f2ae74e-dea2-4d2a-9161-9de66b7420d8" targetNamespace="http://schemas.microsoft.com/office/2006/metadata/properties" ma:root="true" ma:fieldsID="7915e87230dee18a6c033bb13971bd9b" ns2:_="">
    <xsd:import namespace="5f2ae74e-dea2-4d2a-9161-9de66b7420d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ae74e-dea2-4d2a-9161-9de66b742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D3E951-63D4-4A73-8565-09DF2C952E67}"/>
</file>

<file path=customXml/itemProps2.xml><?xml version="1.0" encoding="utf-8"?>
<ds:datastoreItem xmlns:ds="http://schemas.openxmlformats.org/officeDocument/2006/customXml" ds:itemID="{7429DD4A-AD25-41AA-92FE-1D1F2416B73B}"/>
</file>

<file path=customXml/itemProps3.xml><?xml version="1.0" encoding="utf-8"?>
<ds:datastoreItem xmlns:ds="http://schemas.openxmlformats.org/officeDocument/2006/customXml" ds:itemID="{2609872A-40EC-4531-925C-D7CD4C78CA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Anukriti</dc:creator>
  <cp:keywords/>
  <dc:description/>
  <cp:lastModifiedBy>Kushima, Parker D. (Intern)</cp:lastModifiedBy>
  <cp:revision/>
  <dcterms:created xsi:type="dcterms:W3CDTF">2021-04-21T01:56:25Z</dcterms:created>
  <dcterms:modified xsi:type="dcterms:W3CDTF">2021-09-16T01:46:52Z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0x01010067D67139042C1645806B6C51AEA6753D</vt:lpwstr>
  </property>
</Properties>
</file>